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7"/>
  </bookViews>
  <sheets>
    <sheet name="DU-6 (2)" sheetId="19" state="hidden" r:id="rId1"/>
    <sheet name="DU-4 (2)" sheetId="18" state="hidden" r:id="rId2"/>
    <sheet name="DU-8 (2)" sheetId="20" state="hidden" r:id="rId3"/>
    <sheet name="Budget-2020" sheetId="35" r:id="rId4"/>
    <sheet name="NSDL" sheetId="36" r:id="rId5"/>
    <sheet name="Tax Deposit " sheetId="55" r:id="rId6"/>
    <sheet name="5 Tabs" sheetId="37" r:id="rId7"/>
    <sheet name="2405" sheetId="47" r:id="rId8"/>
    <sheet name="Front" sheetId="16" state="hidden" r:id="rId9"/>
    <sheet name="Mock " sheetId="21" state="hidden" r:id="rId10"/>
    <sheet name="26Q " sheetId="34" state="hidden" r:id="rId11"/>
    <sheet name="26Q+" sheetId="40" state="hidden" r:id="rId12"/>
    <sheet name="2601" sheetId="39" state="hidden" r:id="rId13"/>
    <sheet name="DU-2 (2)" sheetId="23" state="hidden" r:id="rId14"/>
    <sheet name="2601-" sheetId="28" state="hidden" r:id="rId15"/>
    <sheet name="2602-" sheetId="25" state="hidden" r:id="rId16"/>
    <sheet name="2603-" sheetId="32" state="hidden" r:id="rId17"/>
    <sheet name="Adv Tax" sheetId="41" state="hidden" r:id="rId18"/>
    <sheet name="264" sheetId="33" state="hidden" r:id="rId19"/>
    <sheet name="DU-4" sheetId="13" state="hidden" r:id="rId20"/>
    <sheet name="Front-JMC" sheetId="22" state="hidden" r:id="rId21"/>
  </sheets>
  <externalReferences>
    <externalReference r:id="rId22"/>
    <externalReference r:id="rId23"/>
    <externalReference r:id="rId24"/>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2">#REF!</definedName>
    <definedName name="Button1_PL" localSheetId="11">#REF!</definedName>
    <definedName name="Button1_PL" localSheetId="17">#REF!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2">'[1]SPI - SI - IF'!#REF!</definedName>
    <definedName name="DTAA_Inc" localSheetId="11">'[1]SPI - SI - IF'!#REF!</definedName>
    <definedName name="DTAA_Inc" localSheetId="17">'[1]SPI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2">'[1]SPI - SI - IF'!#REF!</definedName>
    <definedName name="DTAA_INCOME" localSheetId="11">'[1]SPI - SI - IF'!#REF!</definedName>
    <definedName name="DTAA_INCOME" localSheetId="17">'[1]SPI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2">'[1]SPI - SI - IF'!#REF!</definedName>
    <definedName name="DTAA_TAX" localSheetId="11">'[1]SPI - SI - IF'!#REF!</definedName>
    <definedName name="DTAA_TAX" localSheetId="17">'[1]SPI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2">#REF!</definedName>
    <definedName name="Nature_Amt" localSheetId="11">#REF!</definedName>
    <definedName name="Nature_Amt" localSheetId="17">#REF!</definedName>
    <definedName name="Nature_Amt" localSheetId="5">#REF!</definedName>
    <definedName name="Nature_Amt">#REF!</definedName>
    <definedName name="Nature_Amt2" localSheetId="12">#REF!</definedName>
    <definedName name="Nature_Amt2" localSheetId="11">#REF!</definedName>
    <definedName name="Nature_Amt2" localSheetId="17">#REF!</definedName>
    <definedName name="Nature_Amt2" localSheetId="5">#REF!</definedName>
    <definedName name="Nature_Amt2">#REF!</definedName>
    <definedName name="Nature_Amt3" localSheetId="12">#REF!</definedName>
    <definedName name="Nature_Amt3" localSheetId="11">#REF!</definedName>
    <definedName name="Nature_Amt3" localSheetId="17">#REF!</definedName>
    <definedName name="Nature_Amt3" localSheetId="5">#REF!</definedName>
    <definedName name="Nature_Amt3">#REF!</definedName>
    <definedName name="Nature_Name" localSheetId="12">#REF!</definedName>
    <definedName name="Nature_Name" localSheetId="11">#REF!</definedName>
    <definedName name="Nature_Name" localSheetId="17">#REF!</definedName>
    <definedName name="Nature_Name" localSheetId="5">#REF!</definedName>
    <definedName name="Nature_Name">#REF!</definedName>
    <definedName name="Nature_Name2" localSheetId="12">#REF!</definedName>
    <definedName name="Nature_Name2" localSheetId="11">#REF!</definedName>
    <definedName name="Nature_Name2" localSheetId="17">#REF!</definedName>
    <definedName name="Nature_Name2" localSheetId="5">#REF!</definedName>
    <definedName name="Nature_Name2">#REF!</definedName>
    <definedName name="Nature_Name3" localSheetId="12">#REF!</definedName>
    <definedName name="Nature_Name3" localSheetId="11">#REF!</definedName>
    <definedName name="Nature_Name3" localSheetId="17">#REF!</definedName>
    <definedName name="Nature_Name3" localSheetId="5">#REF!</definedName>
    <definedName name="Nature_Name3">#REF!</definedName>
    <definedName name="Nature_of_Business">[1]DropDownValues!$O$5:$O$80</definedName>
    <definedName name="newbasicPB4">[2]Sheet1!$T$4:$T$37</definedName>
    <definedName name="NoAccount_PL" localSheetId="12">#REF!</definedName>
    <definedName name="NoAccount_PL" localSheetId="11">#REF!</definedName>
    <definedName name="NoAccount_PL" localSheetId="17">#REF!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2">#REF!</definedName>
    <definedName name="PL.Advertisement" localSheetId="11">#REF!</definedName>
    <definedName name="PL.Advertisement" localSheetId="17">#REF!</definedName>
    <definedName name="PL.Advertisement" localSheetId="5">#REF!</definedName>
    <definedName name="PL.Advertisement">#REF!</definedName>
    <definedName name="PL.Amount_a" localSheetId="12">#REF!</definedName>
    <definedName name="PL.Amount_a" localSheetId="11">#REF!</definedName>
    <definedName name="PL.Amount_a" localSheetId="17">#REF!</definedName>
    <definedName name="PL.Amount_a" localSheetId="5">#REF!</definedName>
    <definedName name="PL.Amount_a">#REF!</definedName>
    <definedName name="PL.Amount_b" localSheetId="12">#REF!</definedName>
    <definedName name="PL.Amount_b" localSheetId="11">#REF!</definedName>
    <definedName name="PL.Amount_b" localSheetId="17">#REF!</definedName>
    <definedName name="PL.Amount_b" localSheetId="5">#REF!</definedName>
    <definedName name="PL.Amount_b">#REF!</definedName>
    <definedName name="PL.Amount_c" localSheetId="12">#REF!</definedName>
    <definedName name="PL.Amount_c" localSheetId="11">#REF!</definedName>
    <definedName name="PL.Amount_c" localSheetId="17">#REF!</definedName>
    <definedName name="PL.Amount_c" localSheetId="5">#REF!</definedName>
    <definedName name="PL.Amount_c">#REF!</definedName>
    <definedName name="PL.Amount_d" localSheetId="12">#REF!</definedName>
    <definedName name="PL.Amount_d" localSheetId="11">#REF!</definedName>
    <definedName name="PL.Amount_d" localSheetId="17">#REF!</definedName>
    <definedName name="PL.Amount_d" localSheetId="5">#REF!</definedName>
    <definedName name="PL.Amount_d">#REF!</definedName>
    <definedName name="PL.AmtAvlAppr" localSheetId="12">#REF!</definedName>
    <definedName name="PL.AmtAvlAppr" localSheetId="11">#REF!</definedName>
    <definedName name="PL.AmtAvlAppr" localSheetId="17">#REF!</definedName>
    <definedName name="PL.AmtAvlAppr" localSheetId="5">#REF!</definedName>
    <definedName name="PL.AmtAvlAppr">#REF!</definedName>
    <definedName name="PL.AmtPaidToNonRes" localSheetId="12">#REF!</definedName>
    <definedName name="PL.AmtPaidToNonRes" localSheetId="11">#REF!</definedName>
    <definedName name="PL.AmtPaidToNonRes" localSheetId="17">#REF!</definedName>
    <definedName name="PL.AmtPaidToNonRes" localSheetId="5">#REF!</definedName>
    <definedName name="PL.AmtPaidToNonRes">#REF!</definedName>
    <definedName name="PL.AnyCompPaidToNonRes" localSheetId="12">#REF!</definedName>
    <definedName name="PL.AnyCompPaidToNonRes" localSheetId="11">#REF!</definedName>
    <definedName name="PL.AnyCompPaidToNonRes" localSheetId="17">#REF!</definedName>
    <definedName name="PL.AnyCompPaidToNonRes" localSheetId="5">#REF!</definedName>
    <definedName name="PL.AnyCompPaidToNonRes">#REF!</definedName>
    <definedName name="PL.AuditFee" localSheetId="12">#REF!</definedName>
    <definedName name="PL.AuditFee" localSheetId="11">#REF!</definedName>
    <definedName name="PL.AuditFee" localSheetId="17">#REF!</definedName>
    <definedName name="PL.AuditFee" localSheetId="5">#REF!</definedName>
    <definedName name="PL.AuditFee">#REF!</definedName>
    <definedName name="PL.BadDebt" localSheetId="12">#REF!</definedName>
    <definedName name="PL.BadDebt" localSheetId="11">#REF!</definedName>
    <definedName name="PL.BadDebt" localSheetId="17">#REF!</definedName>
    <definedName name="PL.BadDebt" localSheetId="5">#REF!</definedName>
    <definedName name="PL.BadDebt">#REF!</definedName>
    <definedName name="PL.BalBFPrevYr" localSheetId="12">#REF!</definedName>
    <definedName name="PL.BalBFPrevYr" localSheetId="11">#REF!</definedName>
    <definedName name="PL.BalBFPrevYr" localSheetId="17">#REF!</definedName>
    <definedName name="PL.BalBFPrevYr" localSheetId="5">#REF!</definedName>
    <definedName name="PL.BalBFPrevYr">#REF!</definedName>
    <definedName name="PL.Bonus" localSheetId="12">#REF!</definedName>
    <definedName name="PL.Bonus" localSheetId="11">#REF!</definedName>
    <definedName name="PL.Bonus" localSheetId="17">#REF!</definedName>
    <definedName name="PL.Bonus" localSheetId="5">#REF!</definedName>
    <definedName name="PL.Bonus">#REF!</definedName>
    <definedName name="PL.BusinessReceipts" localSheetId="12">#REF!</definedName>
    <definedName name="PL.BusinessReceipts" localSheetId="11">#REF!</definedName>
    <definedName name="PL.BusinessReceipts" localSheetId="17">#REF!</definedName>
    <definedName name="PL.BusinessReceipts" localSheetId="5">#REF!</definedName>
    <definedName name="PL.BusinessReceipts">#REF!</definedName>
    <definedName name="PL.ClubExp" localSheetId="12">#REF!</definedName>
    <definedName name="PL.ClubExp" localSheetId="11">#REF!</definedName>
    <definedName name="PL.ClubExp" localSheetId="17">#REF!</definedName>
    <definedName name="PL.ClubExp" localSheetId="5">#REF!</definedName>
    <definedName name="PL.ClubExp">#REF!</definedName>
    <definedName name="PL.Comissions" localSheetId="12">#REF!</definedName>
    <definedName name="PL.Comissions" localSheetId="11">#REF!</definedName>
    <definedName name="PL.Comissions" localSheetId="17">#REF!</definedName>
    <definedName name="PL.Comissions" localSheetId="5">#REF!</definedName>
    <definedName name="PL.Comissions">#REF!</definedName>
    <definedName name="PL.CommissionExpdr" localSheetId="12">#REF!</definedName>
    <definedName name="PL.CommissionExpdr" localSheetId="11">#REF!</definedName>
    <definedName name="PL.CommissionExpdr" localSheetId="17">#REF!</definedName>
    <definedName name="PL.CommissionExpdr" localSheetId="5">#REF!</definedName>
    <definedName name="PL.CommissionExpdr">#REF!</definedName>
    <definedName name="PL.Conference" localSheetId="12">#REF!</definedName>
    <definedName name="PL.Conference" localSheetId="11">#REF!</definedName>
    <definedName name="PL.Conference" localSheetId="17">#REF!</definedName>
    <definedName name="PL.Conference" localSheetId="5">#REF!</definedName>
    <definedName name="PL.Conference">#REF!</definedName>
    <definedName name="PL.ConsumptionOfStores" localSheetId="12">#REF!</definedName>
    <definedName name="PL.ConsumptionOfStores" localSheetId="11">#REF!</definedName>
    <definedName name="PL.ConsumptionOfStores" localSheetId="17">#REF!</definedName>
    <definedName name="PL.ConsumptionOfStores" localSheetId="5">#REF!</definedName>
    <definedName name="PL.ConsumptionOfStores">#REF!</definedName>
    <definedName name="PL.ContToGratFund" localSheetId="12">#REF!</definedName>
    <definedName name="PL.ContToGratFund" localSheetId="11">#REF!</definedName>
    <definedName name="PL.ContToGratFund" localSheetId="17">#REF!</definedName>
    <definedName name="PL.ContToGratFund" localSheetId="5">#REF!</definedName>
    <definedName name="PL.ContToGratFund">#REF!</definedName>
    <definedName name="PL.ContToOthFund" localSheetId="12">#REF!</definedName>
    <definedName name="PL.ContToOthFund" localSheetId="11">#REF!</definedName>
    <definedName name="PL.ContToOthFund" localSheetId="17">#REF!</definedName>
    <definedName name="PL.ContToOthFund" localSheetId="5">#REF!</definedName>
    <definedName name="PL.ContToOthFund">#REF!</definedName>
    <definedName name="PL.ContToPF" localSheetId="12">#REF!</definedName>
    <definedName name="PL.ContToPF" localSheetId="11">#REF!</definedName>
    <definedName name="PL.ContToPF" localSheetId="17">#REF!</definedName>
    <definedName name="PL.ContToPF" localSheetId="5">#REF!</definedName>
    <definedName name="PL.ContToPF">#REF!</definedName>
    <definedName name="PL.ContToSuperAnnFund" localSheetId="12">#REF!</definedName>
    <definedName name="PL.ContToSuperAnnFund" localSheetId="11">#REF!</definedName>
    <definedName name="PL.ContToSuperAnnFund" localSheetId="17">#REF!</definedName>
    <definedName name="PL.ContToSuperAnnFund" localSheetId="5">#REF!</definedName>
    <definedName name="PL.ContToSuperAnnFund">#REF!</definedName>
    <definedName name="PL.ConveyanceExp" localSheetId="12">#REF!</definedName>
    <definedName name="PL.ConveyanceExp" localSheetId="11">#REF!</definedName>
    <definedName name="PL.ConveyanceExp" localSheetId="17">#REF!</definedName>
    <definedName name="PL.ConveyanceExp" localSheetId="5">#REF!</definedName>
    <definedName name="PL.ConveyanceExp">#REF!</definedName>
    <definedName name="PL.DepreciationAmort" localSheetId="12">#REF!</definedName>
    <definedName name="PL.DepreciationAmort" localSheetId="11">#REF!</definedName>
    <definedName name="PL.DepreciationAmort" localSheetId="17">#REF!</definedName>
    <definedName name="PL.DepreciationAmort" localSheetId="5">#REF!</definedName>
    <definedName name="PL.DepreciationAmort">#REF!</definedName>
    <definedName name="PL.Dividends" localSheetId="12">#REF!</definedName>
    <definedName name="PL.Dividends" localSheetId="11">#REF!</definedName>
    <definedName name="PL.Dividends" localSheetId="17">#REF!</definedName>
    <definedName name="PL.Dividends" localSheetId="5">#REF!</definedName>
    <definedName name="PL.Dividends">#REF!</definedName>
    <definedName name="PL.Donation" localSheetId="12">#REF!</definedName>
    <definedName name="PL.Donation" localSheetId="11">#REF!</definedName>
    <definedName name="PL.Donation" localSheetId="17">#REF!</definedName>
    <definedName name="PL.Donation" localSheetId="5">#REF!</definedName>
    <definedName name="PL.Donation">#REF!</definedName>
    <definedName name="PL.Entertainment" localSheetId="12">#REF!</definedName>
    <definedName name="PL.Entertainment" localSheetId="11">#REF!</definedName>
    <definedName name="PL.Entertainment" localSheetId="17">#REF!</definedName>
    <definedName name="PL.Entertainment" localSheetId="5">#REF!</definedName>
    <definedName name="PL.Entertainment">#REF!</definedName>
    <definedName name="PL.Expenses" localSheetId="12">#REF!</definedName>
    <definedName name="PL.Expenses" localSheetId="11">#REF!</definedName>
    <definedName name="PL.Expenses" localSheetId="17">#REF!</definedName>
    <definedName name="PL.Expenses" localSheetId="5">#REF!</definedName>
    <definedName name="PL.Expenses">#REF!</definedName>
    <definedName name="PL.Expenses_ii" localSheetId="12">#REF!</definedName>
    <definedName name="PL.Expenses_ii" localSheetId="11">#REF!</definedName>
    <definedName name="PL.Expenses_ii" localSheetId="17">#REF!</definedName>
    <definedName name="PL.Expenses_ii" localSheetId="5">#REF!</definedName>
    <definedName name="PL.Expenses_ii">#REF!</definedName>
    <definedName name="PL.FestivalCelebExp" localSheetId="12">#REF!</definedName>
    <definedName name="PL.FestivalCelebExp" localSheetId="11">#REF!</definedName>
    <definedName name="PL.FestivalCelebExp" localSheetId="17">#REF!</definedName>
    <definedName name="PL.FestivalCelebExp" localSheetId="5">#REF!</definedName>
    <definedName name="PL.FestivalCelebExp">#REF!</definedName>
    <definedName name="PL.ForeignTravelExp" localSheetId="12">#REF!</definedName>
    <definedName name="PL.ForeignTravelExp" localSheetId="11">#REF!</definedName>
    <definedName name="PL.ForeignTravelExp" localSheetId="17">#REF!</definedName>
    <definedName name="PL.ForeignTravelExp" localSheetId="5">#REF!</definedName>
    <definedName name="PL.ForeignTravelExp">#REF!</definedName>
    <definedName name="PL.Freight" localSheetId="12">#REF!</definedName>
    <definedName name="PL.Freight" localSheetId="11">#REF!</definedName>
    <definedName name="PL.Freight" localSheetId="17">#REF!</definedName>
    <definedName name="PL.Freight" localSheetId="5">#REF!</definedName>
    <definedName name="PL.Freight">#REF!</definedName>
    <definedName name="PL.Gift" localSheetId="12">#REF!</definedName>
    <definedName name="PL.Gift" localSheetId="11">#REF!</definedName>
    <definedName name="PL.Gift" localSheetId="17">#REF!</definedName>
    <definedName name="PL.Gift" localSheetId="5">#REF!</definedName>
    <definedName name="PL.Gift">#REF!</definedName>
    <definedName name="PL.GrossProfit" localSheetId="12">#REF!</definedName>
    <definedName name="PL.GrossProfit" localSheetId="11">#REF!</definedName>
    <definedName name="PL.GrossProfit" localSheetId="17">#REF!</definedName>
    <definedName name="PL.GrossProfit" localSheetId="5">#REF!</definedName>
    <definedName name="PL.GrossProfit">#REF!</definedName>
    <definedName name="PL.GrossProfit_ii" localSheetId="12">#REF!</definedName>
    <definedName name="PL.GrossProfit_ii" localSheetId="11">#REF!</definedName>
    <definedName name="PL.GrossProfit_ii" localSheetId="17">#REF!</definedName>
    <definedName name="PL.GrossProfit_ii" localSheetId="5">#REF!</definedName>
    <definedName name="PL.GrossProfit_ii">#REF!</definedName>
    <definedName name="PL.GrossReceipt" localSheetId="12">#REF!</definedName>
    <definedName name="PL.GrossReceipt" localSheetId="11">#REF!</definedName>
    <definedName name="PL.GrossReceipt" localSheetId="17">#REF!</definedName>
    <definedName name="PL.GrossReceipt" localSheetId="5">#REF!</definedName>
    <definedName name="PL.GrossReceipt">#REF!</definedName>
    <definedName name="PL.GrossReceipt_ii" localSheetId="12">#REF!</definedName>
    <definedName name="PL.GrossReceipt_ii" localSheetId="11">#REF!</definedName>
    <definedName name="PL.GrossReceipt_ii" localSheetId="17">#REF!</definedName>
    <definedName name="PL.GrossReceipt_ii" localSheetId="5">#REF!</definedName>
    <definedName name="PL.GrossReceipt_ii">#REF!</definedName>
    <definedName name="PL.GrossReceipts" localSheetId="12">#REF!</definedName>
    <definedName name="PL.GrossReceipts" localSheetId="11">#REF!</definedName>
    <definedName name="PL.GrossReceipts" localSheetId="17">#REF!</definedName>
    <definedName name="PL.GrossReceipts" localSheetId="5">#REF!</definedName>
    <definedName name="PL.GrossReceipts">#REF!</definedName>
    <definedName name="PL.GuestHouseExp" localSheetId="12">#REF!</definedName>
    <definedName name="PL.GuestHouseExp" localSheetId="11">#REF!</definedName>
    <definedName name="PL.GuestHouseExp" localSheetId="17">#REF!</definedName>
    <definedName name="PL.GuestHouseExp" localSheetId="5">#REF!</definedName>
    <definedName name="PL.GuestHouseExp">#REF!</definedName>
    <definedName name="PL.Hospitality" localSheetId="12">#REF!</definedName>
    <definedName name="PL.Hospitality" localSheetId="11">#REF!</definedName>
    <definedName name="PL.Hospitality" localSheetId="17">#REF!</definedName>
    <definedName name="PL.Hospitality" localSheetId="5">#REF!</definedName>
    <definedName name="PL.Hospitality">#REF!</definedName>
    <definedName name="PL.HotelBoardLodge" localSheetId="12">#REF!</definedName>
    <definedName name="PL.HotelBoardLodge" localSheetId="11">#REF!</definedName>
    <definedName name="PL.HotelBoardLodge" localSheetId="17">#REF!</definedName>
    <definedName name="PL.HotelBoardLodge" localSheetId="5">#REF!</definedName>
    <definedName name="PL.HotelBoardLodge">#REF!</definedName>
    <definedName name="PL.InterestExpdr" localSheetId="12">#REF!</definedName>
    <definedName name="PL.InterestExpdr" localSheetId="11">#REF!</definedName>
    <definedName name="PL.InterestExpdr" localSheetId="17">#REF!</definedName>
    <definedName name="PL.InterestExpdr" localSheetId="5">#REF!</definedName>
    <definedName name="PL.InterestExpdr">#REF!</definedName>
    <definedName name="PL.InterestInc" localSheetId="12">#REF!</definedName>
    <definedName name="PL.InterestInc" localSheetId="11">#REF!</definedName>
    <definedName name="PL.InterestInc" localSheetId="17">#REF!</definedName>
    <definedName name="PL.InterestInc" localSheetId="5">#REF!</definedName>
    <definedName name="PL.InterestInc">#REF!</definedName>
    <definedName name="PL.KeyManInsur" localSheetId="12">#REF!</definedName>
    <definedName name="PL.KeyManInsur" localSheetId="11">#REF!</definedName>
    <definedName name="PL.KeyManInsur" localSheetId="17">#REF!</definedName>
    <definedName name="PL.KeyManInsur" localSheetId="5">#REF!</definedName>
    <definedName name="PL.KeyManInsur">#REF!</definedName>
    <definedName name="PL.LeaveEncash" localSheetId="12">#REF!</definedName>
    <definedName name="PL.LeaveEncash" localSheetId="11">#REF!</definedName>
    <definedName name="PL.LeaveEncash" localSheetId="17">#REF!</definedName>
    <definedName name="PL.LeaveEncash" localSheetId="5">#REF!</definedName>
    <definedName name="PL.LeaveEncash">#REF!</definedName>
    <definedName name="PL.LeaveTravelBenft" localSheetId="12">#REF!</definedName>
    <definedName name="PL.LeaveTravelBenft" localSheetId="11">#REF!</definedName>
    <definedName name="PL.LeaveTravelBenft" localSheetId="17">#REF!</definedName>
    <definedName name="PL.LeaveTravelBenft" localSheetId="5">#REF!</definedName>
    <definedName name="PL.LeaveTravelBenft">#REF!</definedName>
    <definedName name="PL.LifeInsur" localSheetId="12">#REF!</definedName>
    <definedName name="PL.LifeInsur" localSheetId="11">#REF!</definedName>
    <definedName name="PL.LifeInsur" localSheetId="17">#REF!</definedName>
    <definedName name="PL.LifeInsur" localSheetId="5">#REF!</definedName>
    <definedName name="PL.LifeInsur">#REF!</definedName>
    <definedName name="PL.MedExpReimb" localSheetId="12">#REF!</definedName>
    <definedName name="PL.MedExpReimb" localSheetId="11">#REF!</definedName>
    <definedName name="PL.MedExpReimb" localSheetId="17">#REF!</definedName>
    <definedName name="PL.MedExpReimb" localSheetId="5">#REF!</definedName>
    <definedName name="PL.MedExpReimb">#REF!</definedName>
    <definedName name="PL.MedInsur" localSheetId="12">#REF!</definedName>
    <definedName name="PL.MedInsur" localSheetId="11">#REF!</definedName>
    <definedName name="PL.MedInsur" localSheetId="17">#REF!</definedName>
    <definedName name="PL.MedInsur" localSheetId="5">#REF!</definedName>
    <definedName name="PL.MedInsur">#REF!</definedName>
    <definedName name="PL.MiscOthIncome" localSheetId="12">#REF!</definedName>
    <definedName name="PL.MiscOthIncome" localSheetId="11">#REF!</definedName>
    <definedName name="PL.MiscOthIncome" localSheetId="17">#REF!</definedName>
    <definedName name="PL.MiscOthIncome" localSheetId="5">#REF!</definedName>
    <definedName name="PL.MiscOthIncome">#REF!</definedName>
    <definedName name="PL.NatureOfIncome_a" localSheetId="12">#REF!</definedName>
    <definedName name="PL.NatureOfIncome_a" localSheetId="11">#REF!</definedName>
    <definedName name="PL.NatureOfIncome_a" localSheetId="17">#REF!</definedName>
    <definedName name="PL.NatureOfIncome_a" localSheetId="5">#REF!</definedName>
    <definedName name="PL.NatureOfIncome_a">#REF!</definedName>
    <definedName name="PL.NatureOfIncome_b" localSheetId="12">#REF!</definedName>
    <definedName name="PL.NatureOfIncome_b" localSheetId="11">#REF!</definedName>
    <definedName name="PL.NatureOfIncome_b" localSheetId="17">#REF!</definedName>
    <definedName name="PL.NatureOfIncome_b" localSheetId="5">#REF!</definedName>
    <definedName name="PL.NatureOfIncome_b">#REF!</definedName>
    <definedName name="PL.NatureOfIncome_c" localSheetId="12">#REF!</definedName>
    <definedName name="PL.NatureOfIncome_c" localSheetId="11">#REF!</definedName>
    <definedName name="PL.NatureOfIncome_c" localSheetId="17">#REF!</definedName>
    <definedName name="PL.NatureOfIncome_c" localSheetId="5">#REF!</definedName>
    <definedName name="PL.NatureOfIncome_c">#REF!</definedName>
    <definedName name="PL.NatureOfIncome_d" localSheetId="12">#REF!</definedName>
    <definedName name="PL.NatureOfIncome_d" localSheetId="11">#REF!</definedName>
    <definedName name="PL.NatureOfIncome_d" localSheetId="17">#REF!</definedName>
    <definedName name="PL.NatureOfIncome_d" localSheetId="5">#REF!</definedName>
    <definedName name="PL.NatureOfIncome_d">#REF!</definedName>
    <definedName name="PL.NetProfit" localSheetId="12">#REF!</definedName>
    <definedName name="PL.NetProfit" localSheetId="11">#REF!</definedName>
    <definedName name="PL.NetProfit" localSheetId="17">#REF!</definedName>
    <definedName name="PL.NetProfit" localSheetId="5">#REF!</definedName>
    <definedName name="PL.NetProfit">#REF!</definedName>
    <definedName name="PL.NetProfit_ii" localSheetId="12">#REF!</definedName>
    <definedName name="PL.NetProfit_ii" localSheetId="11">#REF!</definedName>
    <definedName name="PL.NetProfit_ii" localSheetId="17">#REF!</definedName>
    <definedName name="PL.NetProfit_ii" localSheetId="5">#REF!</definedName>
    <definedName name="PL.NetProfit_ii">#REF!</definedName>
    <definedName name="PL.OpeningStock" localSheetId="12">#REF!</definedName>
    <definedName name="PL.OpeningStock" localSheetId="11">#REF!</definedName>
    <definedName name="PL.OpeningStock" localSheetId="17">#REF!</definedName>
    <definedName name="PL.OpeningStock" localSheetId="5">#REF!</definedName>
    <definedName name="PL.OpeningStock">#REF!</definedName>
    <definedName name="PL.OperatingRevenueAmt_a" localSheetId="12">#REF!</definedName>
    <definedName name="PL.OperatingRevenueAmt_a" localSheetId="11">#REF!</definedName>
    <definedName name="PL.OperatingRevenueAmt_a" localSheetId="17">#REF!</definedName>
    <definedName name="PL.OperatingRevenueAmt_a" localSheetId="5">#REF!</definedName>
    <definedName name="PL.OperatingRevenueAmt_a">#REF!</definedName>
    <definedName name="PL.OperatingRevenueAmt_b" localSheetId="12">#REF!</definedName>
    <definedName name="PL.OperatingRevenueAmt_b" localSheetId="11">#REF!</definedName>
    <definedName name="PL.OperatingRevenueAmt_b" localSheetId="17">#REF!</definedName>
    <definedName name="PL.OperatingRevenueAmt_b" localSheetId="5">#REF!</definedName>
    <definedName name="PL.OperatingRevenueAmt_b">#REF!</definedName>
    <definedName name="PL.OperatingRevenueAmt_c" localSheetId="12">#REF!</definedName>
    <definedName name="PL.OperatingRevenueAmt_c" localSheetId="11">#REF!</definedName>
    <definedName name="PL.OperatingRevenueAmt_c" localSheetId="17">#REF!</definedName>
    <definedName name="PL.OperatingRevenueAmt_c" localSheetId="5">#REF!</definedName>
    <definedName name="PL.OperatingRevenueAmt_c">#REF!</definedName>
    <definedName name="PL.OperatingRevenueAmt_d" localSheetId="12">#REF!</definedName>
    <definedName name="PL.OperatingRevenueAmt_d" localSheetId="11">#REF!</definedName>
    <definedName name="PL.OperatingRevenueAmt_d" localSheetId="17">#REF!</definedName>
    <definedName name="PL.OperatingRevenueAmt_d" localSheetId="5">#REF!</definedName>
    <definedName name="PL.OperatingRevenueAmt_d">#REF!</definedName>
    <definedName name="PL.OperatingRevenueName_a" localSheetId="12">#REF!</definedName>
    <definedName name="PL.OperatingRevenueName_a" localSheetId="11">#REF!</definedName>
    <definedName name="PL.OperatingRevenueName_a" localSheetId="17">#REF!</definedName>
    <definedName name="PL.OperatingRevenueName_a" localSheetId="5">#REF!</definedName>
    <definedName name="PL.OperatingRevenueName_a">#REF!</definedName>
    <definedName name="PL.OperatingRevenueName_b" localSheetId="12">#REF!</definedName>
    <definedName name="PL.OperatingRevenueName_b" localSheetId="11">#REF!</definedName>
    <definedName name="PL.OperatingRevenueName_b" localSheetId="17">#REF!</definedName>
    <definedName name="PL.OperatingRevenueName_b" localSheetId="5">#REF!</definedName>
    <definedName name="PL.OperatingRevenueName_b">#REF!</definedName>
    <definedName name="PL.OperatingRevenueName_c" localSheetId="12">#REF!</definedName>
    <definedName name="PL.OperatingRevenueName_c" localSheetId="11">#REF!</definedName>
    <definedName name="PL.OperatingRevenueName_c" localSheetId="17">#REF!</definedName>
    <definedName name="PL.OperatingRevenueName_c" localSheetId="5">#REF!</definedName>
    <definedName name="PL.OperatingRevenueName_c">#REF!</definedName>
    <definedName name="PL.OperatingRevenueName_d" localSheetId="12">#REF!</definedName>
    <definedName name="PL.OperatingRevenueName_d" localSheetId="11">#REF!</definedName>
    <definedName name="PL.OperatingRevenueName_d" localSheetId="17">#REF!</definedName>
    <definedName name="PL.OperatingRevenueName_d" localSheetId="5">#REF!</definedName>
    <definedName name="PL.OperatingRevenueName_d">#REF!</definedName>
    <definedName name="PL.OperatingRevenueTotAmt" localSheetId="12">#REF!</definedName>
    <definedName name="PL.OperatingRevenueTotAmt" localSheetId="11">#REF!</definedName>
    <definedName name="PL.OperatingRevenueTotAmt" localSheetId="17">#REF!</definedName>
    <definedName name="PL.OperatingRevenueTotAmt" localSheetId="5">#REF!</definedName>
    <definedName name="PL.OperatingRevenueTotAmt">#REF!</definedName>
    <definedName name="PL.OthEmpBenftExpdr" localSheetId="12">#REF!</definedName>
    <definedName name="PL.OthEmpBenftExpdr" localSheetId="11">#REF!</definedName>
    <definedName name="PL.OthEmpBenftExpdr" localSheetId="17">#REF!</definedName>
    <definedName name="PL.OthEmpBenftExpdr" localSheetId="5">#REF!</definedName>
    <definedName name="PL.OthEmpBenftExpdr">#REF!</definedName>
    <definedName name="PL.OtherExpenses" localSheetId="12">#REF!</definedName>
    <definedName name="PL.OtherExpenses" localSheetId="11">#REF!</definedName>
    <definedName name="PL.OtherExpenses" localSheetId="17">#REF!</definedName>
    <definedName name="PL.OtherExpenses" localSheetId="5">#REF!</definedName>
    <definedName name="PL.OtherExpenses">#REF!</definedName>
    <definedName name="PL.OthersAmtLt1Lakh" localSheetId="12">#REF!</definedName>
    <definedName name="PL.OthersAmtLt1Lakh" localSheetId="11">#REF!</definedName>
    <definedName name="PL.OthersAmtLt1Lakh" localSheetId="17">#REF!</definedName>
    <definedName name="PL.OthersAmtLt1Lakh" localSheetId="5">#REF!</definedName>
    <definedName name="PL.OthersAmtLt1Lakh">#REF!</definedName>
    <definedName name="PL.OthersWherePANNotAvlble" localSheetId="12">#REF!</definedName>
    <definedName name="PL.OthersWherePANNotAvlble" localSheetId="11">#REF!</definedName>
    <definedName name="PL.OthersWherePANNotAvlble" localSheetId="17">#REF!</definedName>
    <definedName name="PL.OthersWherePANNotAvlble" localSheetId="5">#REF!</definedName>
    <definedName name="PL.OthersWherePANNotAvlble">#REF!</definedName>
    <definedName name="PL.OthInsur" localSheetId="12">#REF!</definedName>
    <definedName name="PL.OthInsur" localSheetId="11">#REF!</definedName>
    <definedName name="PL.OthInsur" localSheetId="17">#REF!</definedName>
    <definedName name="PL.OthInsur" localSheetId="5">#REF!</definedName>
    <definedName name="PL.OthInsur">#REF!</definedName>
    <definedName name="PL.OthProvisionsExpdr" localSheetId="12">#REF!</definedName>
    <definedName name="PL.OthProvisionsExpdr" localSheetId="11">#REF!</definedName>
    <definedName name="PL.OthProvisionsExpdr" localSheetId="17">#REF!</definedName>
    <definedName name="PL.OthProvisionsExpdr" localSheetId="5">#REF!</definedName>
    <definedName name="PL.OthProvisionsExpdr">#REF!</definedName>
    <definedName name="PL.PartnerAccBalTrf" localSheetId="12">#REF!</definedName>
    <definedName name="PL.PartnerAccBalTrf" localSheetId="11">#REF!</definedName>
    <definedName name="PL.PartnerAccBalTrf" localSheetId="17">#REF!</definedName>
    <definedName name="PL.PartnerAccBalTrf" localSheetId="5">#REF!</definedName>
    <definedName name="PL.PartnerAccBalTrf">#REF!</definedName>
    <definedName name="PL.PBIDTA" localSheetId="12">#REF!</definedName>
    <definedName name="PL.PBIDTA" localSheetId="11">#REF!</definedName>
    <definedName name="PL.PBIDTA" localSheetId="17">#REF!</definedName>
    <definedName name="PL.PBIDTA" localSheetId="5">#REF!</definedName>
    <definedName name="PL.PBIDTA">#REF!</definedName>
    <definedName name="PL.PBT" localSheetId="12">#REF!</definedName>
    <definedName name="PL.PBT" localSheetId="11">#REF!</definedName>
    <definedName name="PL.PBT" localSheetId="17">#REF!</definedName>
    <definedName name="PL.PBT" localSheetId="5">#REF!</definedName>
    <definedName name="PL.PBT">#REF!</definedName>
    <definedName name="PL.PowerFuel" localSheetId="12">#REF!</definedName>
    <definedName name="PL.PowerFuel" localSheetId="11">#REF!</definedName>
    <definedName name="PL.PowerFuel" localSheetId="17">#REF!</definedName>
    <definedName name="PL.PowerFuel" localSheetId="5">#REF!</definedName>
    <definedName name="PL.PowerFuel">#REF!</definedName>
    <definedName name="PL.ProfitAfterTax" localSheetId="12">#REF!</definedName>
    <definedName name="PL.ProfitAfterTax" localSheetId="11">#REF!</definedName>
    <definedName name="PL.ProfitAfterTax" localSheetId="17">#REF!</definedName>
    <definedName name="PL.ProfitAfterTax" localSheetId="5">#REF!</definedName>
    <definedName name="PL.ProfitAfterTax">#REF!</definedName>
    <definedName name="PL.ProfitOnAgriIncome" localSheetId="12">#REF!</definedName>
    <definedName name="PL.ProfitOnAgriIncome" localSheetId="11">#REF!</definedName>
    <definedName name="PL.ProfitOnAgriIncome" localSheetId="17">#REF!</definedName>
    <definedName name="PL.ProfitOnAgriIncome" localSheetId="5">#REF!</definedName>
    <definedName name="PL.ProfitOnAgriIncome">#REF!</definedName>
    <definedName name="PL.ProfitOnCurrFluct" localSheetId="12">#REF!</definedName>
    <definedName name="PL.ProfitOnCurrFluct" localSheetId="11">#REF!</definedName>
    <definedName name="PL.ProfitOnCurrFluct" localSheetId="17">#REF!</definedName>
    <definedName name="PL.ProfitOnCurrFluct" localSheetId="5">#REF!</definedName>
    <definedName name="PL.ProfitOnCurrFluct">#REF!</definedName>
    <definedName name="PL.ProfitOnInvChrSTT" localSheetId="12">#REF!</definedName>
    <definedName name="PL.ProfitOnInvChrSTT" localSheetId="11">#REF!</definedName>
    <definedName name="PL.ProfitOnInvChrSTT" localSheetId="17">#REF!</definedName>
    <definedName name="PL.ProfitOnInvChrSTT" localSheetId="5">#REF!</definedName>
    <definedName name="PL.ProfitOnInvChrSTT">#REF!</definedName>
    <definedName name="PL.ProfitOnOthInv" localSheetId="12">#REF!</definedName>
    <definedName name="PL.ProfitOnOthInv" localSheetId="11">#REF!</definedName>
    <definedName name="PL.ProfitOnOthInv" localSheetId="17">#REF!</definedName>
    <definedName name="PL.ProfitOnOthInv" localSheetId="5">#REF!</definedName>
    <definedName name="PL.ProfitOnOthInv">#REF!</definedName>
    <definedName name="PL.ProfitOnSaleFixedAsset" localSheetId="12">#REF!</definedName>
    <definedName name="PL.ProfitOnSaleFixedAsset" localSheetId="11">#REF!</definedName>
    <definedName name="PL.ProfitOnSaleFixedAsset" localSheetId="17">#REF!</definedName>
    <definedName name="PL.ProfitOnSaleFixedAsset" localSheetId="5">#REF!</definedName>
    <definedName name="PL.ProfitOnSaleFixedAsset">#REF!</definedName>
    <definedName name="PL.ProvDefTax" localSheetId="12">#REF!</definedName>
    <definedName name="PL.ProvDefTax" localSheetId="11">#REF!</definedName>
    <definedName name="PL.ProvDefTax" localSheetId="17">#REF!</definedName>
    <definedName name="PL.ProvDefTax" localSheetId="5">#REF!</definedName>
    <definedName name="PL.ProvDefTax">#REF!</definedName>
    <definedName name="PL.ProvForBadDoubtDebt" localSheetId="12">#REF!</definedName>
    <definedName name="PL.ProvForBadDoubtDebt" localSheetId="11">#REF!</definedName>
    <definedName name="PL.ProvForBadDoubtDebt" localSheetId="17">#REF!</definedName>
    <definedName name="PL.ProvForBadDoubtDebt" localSheetId="5">#REF!</definedName>
    <definedName name="PL.ProvForBadDoubtDebt">#REF!</definedName>
    <definedName name="PL.ProvForCurrTax" localSheetId="12">#REF!</definedName>
    <definedName name="PL.ProvForCurrTax" localSheetId="11">#REF!</definedName>
    <definedName name="PL.ProvForCurrTax" localSheetId="17">#REF!</definedName>
    <definedName name="PL.ProvForCurrTax" localSheetId="5">#REF!</definedName>
    <definedName name="PL.ProvForCurrTax">#REF!</definedName>
    <definedName name="PL.Purchases" localSheetId="12">#REF!</definedName>
    <definedName name="PL.Purchases" localSheetId="11">#REF!</definedName>
    <definedName name="PL.Purchases" localSheetId="17">#REF!</definedName>
    <definedName name="PL.Purchases" localSheetId="5">#REF!</definedName>
    <definedName name="PL.Purchases">#REF!</definedName>
    <definedName name="PL.RentExpdr" localSheetId="12">#REF!</definedName>
    <definedName name="PL.RentExpdr" localSheetId="11">#REF!</definedName>
    <definedName name="PL.RentExpdr" localSheetId="17">#REF!</definedName>
    <definedName name="PL.RentExpdr" localSheetId="5">#REF!</definedName>
    <definedName name="PL.RentExpdr">#REF!</definedName>
    <definedName name="PL.RentInc" localSheetId="12">#REF!</definedName>
    <definedName name="PL.RentInc" localSheetId="11">#REF!</definedName>
    <definedName name="PL.RentInc" localSheetId="17">#REF!</definedName>
    <definedName name="PL.RentInc" localSheetId="5">#REF!</definedName>
    <definedName name="PL.RentInc">#REF!</definedName>
    <definedName name="PL.RepairMach" localSheetId="12">#REF!</definedName>
    <definedName name="PL.RepairMach" localSheetId="11">#REF!</definedName>
    <definedName name="PL.RepairMach" localSheetId="17">#REF!</definedName>
    <definedName name="PL.RepairMach" localSheetId="5">#REF!</definedName>
    <definedName name="PL.RepairMach">#REF!</definedName>
    <definedName name="PL.RepairsBldg" localSheetId="12">#REF!</definedName>
    <definedName name="PL.RepairsBldg" localSheetId="11">#REF!</definedName>
    <definedName name="PL.RepairsBldg" localSheetId="17">#REF!</definedName>
    <definedName name="PL.RepairsBldg" localSheetId="5">#REF!</definedName>
    <definedName name="PL.RepairsBldg">#REF!</definedName>
    <definedName name="PL.SaleOfGoods" localSheetId="12">#REF!</definedName>
    <definedName name="PL.SaleOfGoods" localSheetId="11">#REF!</definedName>
    <definedName name="PL.SaleOfGoods" localSheetId="17">#REF!</definedName>
    <definedName name="PL.SaleOfGoods" localSheetId="5">#REF!</definedName>
    <definedName name="PL.SaleOfGoods">#REF!</definedName>
    <definedName name="PL.SaleOfServices" localSheetId="12">#REF!</definedName>
    <definedName name="PL.SaleOfServices" localSheetId="11">#REF!</definedName>
    <definedName name="PL.SaleOfServices" localSheetId="17">#REF!</definedName>
    <definedName name="PL.SaleOfServices" localSheetId="5">#REF!</definedName>
    <definedName name="PL.SaleOfServices">#REF!</definedName>
    <definedName name="PL.SalePromoExp" localSheetId="12">#REF!</definedName>
    <definedName name="PL.SalePromoExp" localSheetId="11">#REF!</definedName>
    <definedName name="PL.SalePromoExp" localSheetId="17">#REF!</definedName>
    <definedName name="PL.SalePromoExp" localSheetId="5">#REF!</definedName>
    <definedName name="PL.SalePromoExp">#REF!</definedName>
    <definedName name="PL.SalsWages" localSheetId="12">#REF!</definedName>
    <definedName name="PL.SalsWages" localSheetId="11">#REF!</definedName>
    <definedName name="PL.SalsWages" localSheetId="17">#REF!</definedName>
    <definedName name="PL.SalsWages" localSheetId="5">#REF!</definedName>
    <definedName name="PL.SalsWages">#REF!</definedName>
    <definedName name="PL.Scholarship" localSheetId="12">#REF!</definedName>
    <definedName name="PL.Scholarship" localSheetId="11">#REF!</definedName>
    <definedName name="PL.Scholarship" localSheetId="17">#REF!</definedName>
    <definedName name="PL.Scholarship" localSheetId="5">#REF!</definedName>
    <definedName name="PL.Scholarship">#REF!</definedName>
    <definedName name="PL.StaffWelfareExp" localSheetId="12">#REF!</definedName>
    <definedName name="PL.StaffWelfareExp" localSheetId="11">#REF!</definedName>
    <definedName name="PL.StaffWelfareExp" localSheetId="17">#REF!</definedName>
    <definedName name="PL.StaffWelfareExp" localSheetId="5">#REF!</definedName>
    <definedName name="PL.StaffWelfareExp">#REF!</definedName>
    <definedName name="PL.TelephoneExp" localSheetId="12">#REF!</definedName>
    <definedName name="PL.TelephoneExp" localSheetId="11">#REF!</definedName>
    <definedName name="PL.TelephoneExp" localSheetId="17">#REF!</definedName>
    <definedName name="PL.TelephoneExp" localSheetId="5">#REF!</definedName>
    <definedName name="PL.TelephoneExp">#REF!</definedName>
    <definedName name="PL.TotalNAC" localSheetId="12">#REF!</definedName>
    <definedName name="PL.TotalNAC" localSheetId="11">#REF!</definedName>
    <definedName name="PL.TotalNAC" localSheetId="17">#REF!</definedName>
    <definedName name="PL.TotalNAC" localSheetId="5">#REF!</definedName>
    <definedName name="PL.TotalNAC">#REF!</definedName>
    <definedName name="PL.TotCreditsToPL" localSheetId="12">#REF!</definedName>
    <definedName name="PL.TotCreditsToPL" localSheetId="11">#REF!</definedName>
    <definedName name="PL.TotCreditsToPL" localSheetId="17">#REF!</definedName>
    <definedName name="PL.TotCreditsToPL" localSheetId="5">#REF!</definedName>
    <definedName name="PL.TotCreditsToPL">#REF!</definedName>
    <definedName name="PL.TotEmployeeComp" localSheetId="12">#REF!</definedName>
    <definedName name="PL.TotEmployeeComp" localSheetId="11">#REF!</definedName>
    <definedName name="PL.TotEmployeeComp" localSheetId="17">#REF!</definedName>
    <definedName name="PL.TotEmployeeComp" localSheetId="5">#REF!</definedName>
    <definedName name="PL.TotEmployeeComp">#REF!</definedName>
    <definedName name="PL.TotInsurances" localSheetId="12">#REF!</definedName>
    <definedName name="PL.TotInsurances" localSheetId="11">#REF!</definedName>
    <definedName name="PL.TotInsurances" localSheetId="17">#REF!</definedName>
    <definedName name="PL.TotInsurances" localSheetId="5">#REF!</definedName>
    <definedName name="PL.TotInsurances">#REF!</definedName>
    <definedName name="PL.TotOthIncome" localSheetId="12">#REF!</definedName>
    <definedName name="PL.TotOthIncome" localSheetId="11">#REF!</definedName>
    <definedName name="PL.TotOthIncome" localSheetId="17">#REF!</definedName>
    <definedName name="PL.TotOthIncome" localSheetId="5">#REF!</definedName>
    <definedName name="PL.TotOthIncome">#REF!</definedName>
    <definedName name="PL.TotRevenueFrmOperations" localSheetId="12">#REF!</definedName>
    <definedName name="PL.TotRevenueFrmOperations" localSheetId="11">#REF!</definedName>
    <definedName name="PL.TotRevenueFrmOperations" localSheetId="17">#REF!</definedName>
    <definedName name="PL.TotRevenueFrmOperations" localSheetId="5">#REF!</definedName>
    <definedName name="PL.TotRevenueFrmOperations">#REF!</definedName>
    <definedName name="PL.TravelExp" localSheetId="12">#REF!</definedName>
    <definedName name="PL.TravelExp" localSheetId="11">#REF!</definedName>
    <definedName name="PL.TravelExp" localSheetId="17">#REF!</definedName>
    <definedName name="PL.TravelExp" localSheetId="5">#REF!</definedName>
    <definedName name="PL.TravelExp">#REF!</definedName>
    <definedName name="PL.TrfToReserves" localSheetId="12">#REF!</definedName>
    <definedName name="PL.TrfToReserves" localSheetId="11">#REF!</definedName>
    <definedName name="PL.TrfToReserves" localSheetId="17">#REF!</definedName>
    <definedName name="PL.TrfToReserves" localSheetId="5">#REF!</definedName>
    <definedName name="PL.TrfToReserves">#REF!</definedName>
    <definedName name="PLBD.Amount" localSheetId="12">#REF!</definedName>
    <definedName name="PLBD.Amount" localSheetId="11">#REF!</definedName>
    <definedName name="PLBD.Amount" localSheetId="17">#REF!</definedName>
    <definedName name="PLBD.Amount" localSheetId="5">#REF!</definedName>
    <definedName name="PLBD.Amount">#REF!</definedName>
    <definedName name="PLBD.Amount_a" localSheetId="12">#REF!</definedName>
    <definedName name="PLBD.Amount_a" localSheetId="11">#REF!</definedName>
    <definedName name="PLBD.Amount_a" localSheetId="17">#REF!</definedName>
    <definedName name="PLBD.Amount_a" localSheetId="5">#REF!</definedName>
    <definedName name="PLBD.Amount_a">#REF!</definedName>
    <definedName name="PLBD.Amount_b" localSheetId="12">#REF!</definedName>
    <definedName name="PLBD.Amount_b" localSheetId="11">#REF!</definedName>
    <definedName name="PLBD.Amount_b" localSheetId="17">#REF!</definedName>
    <definedName name="PLBD.Amount_b" localSheetId="5">#REF!</definedName>
    <definedName name="PLBD.Amount_b">#REF!</definedName>
    <definedName name="PLBD.Amount_c" localSheetId="12">#REF!</definedName>
    <definedName name="PLBD.Amount_c" localSheetId="11">#REF!</definedName>
    <definedName name="PLBD.Amount_c" localSheetId="17">#REF!</definedName>
    <definedName name="PLBD.Amount_c" localSheetId="5">#REF!</definedName>
    <definedName name="PLBD.Amount_c">#REF!</definedName>
    <definedName name="PLBD.Amount_d" localSheetId="12">#REF!</definedName>
    <definedName name="PLBD.Amount_d" localSheetId="11">#REF!</definedName>
    <definedName name="PLBD.Amount_d" localSheetId="17">#REF!</definedName>
    <definedName name="PLBD.Amount_d" localSheetId="5">#REF!</definedName>
    <definedName name="PLBD.Amount_d">#REF!</definedName>
    <definedName name="PLBD.Amount_e" localSheetId="12">#REF!</definedName>
    <definedName name="PLBD.Amount_e" localSheetId="11">#REF!</definedName>
    <definedName name="PLBD.Amount_e" localSheetId="17">#REF!</definedName>
    <definedName name="PLBD.Amount_e" localSheetId="5">#REF!</definedName>
    <definedName name="PLBD.Amount_e">#REF!</definedName>
    <definedName name="PLBD.PAN" localSheetId="12">#REF!</definedName>
    <definedName name="PLBD.PAN" localSheetId="11">#REF!</definedName>
    <definedName name="PLBD.PAN" localSheetId="17">#REF!</definedName>
    <definedName name="PLBD.PAN" localSheetId="5">#REF!</definedName>
    <definedName name="PLBD.PAN">#REF!</definedName>
    <definedName name="PLBD.PAN_a" localSheetId="12">#REF!</definedName>
    <definedName name="PLBD.PAN_a" localSheetId="11">#REF!</definedName>
    <definedName name="PLBD.PAN_a" localSheetId="17">#REF!</definedName>
    <definedName name="PLBD.PAN_a" localSheetId="5">#REF!</definedName>
    <definedName name="PLBD.PAN_a">#REF!</definedName>
    <definedName name="PLBD.PAN_b" localSheetId="12">#REF!</definedName>
    <definedName name="PLBD.PAN_b" localSheetId="11">#REF!</definedName>
    <definedName name="PLBD.PAN_b" localSheetId="17">#REF!</definedName>
    <definedName name="PLBD.PAN_b" localSheetId="5">#REF!</definedName>
    <definedName name="PLBD.PAN_b">#REF!</definedName>
    <definedName name="PLBD.PAN_c" localSheetId="12">#REF!</definedName>
    <definedName name="PLBD.PAN_c" localSheetId="11">#REF!</definedName>
    <definedName name="PLBD.PAN_c" localSheetId="17">#REF!</definedName>
    <definedName name="PLBD.PAN_c" localSheetId="5">#REF!</definedName>
    <definedName name="PLBD.PAN_c">#REF!</definedName>
    <definedName name="PLBD.PAN_d" localSheetId="12">#REF!</definedName>
    <definedName name="PLBD.PAN_d" localSheetId="11">#REF!</definedName>
    <definedName name="PLBD.PAN_d" localSheetId="17">#REF!</definedName>
    <definedName name="PLBD.PAN_d" localSheetId="5">#REF!</definedName>
    <definedName name="PLBD.PAN_d">#REF!</definedName>
    <definedName name="PLBD.PAN_e" localSheetId="12">#REF!</definedName>
    <definedName name="PLBD.PAN_e" localSheetId="11">#REF!</definedName>
    <definedName name="PLBD.PAN_e" localSheetId="17">#REF!</definedName>
    <definedName name="PLBD.PAN_e" localSheetId="5">#REF!</definedName>
    <definedName name="PLBD.PAN_e">#REF!</definedName>
    <definedName name="PLCE.NonResOtherCompany" localSheetId="12">#REF!</definedName>
    <definedName name="PLCE.NonResOtherCompany" localSheetId="11">#REF!</definedName>
    <definedName name="PLCE.NonResOtherCompany" localSheetId="17">#REF!</definedName>
    <definedName name="PLCE.NonResOtherCompany" localSheetId="5">#REF!</definedName>
    <definedName name="PLCE.NonResOtherCompany">#REF!</definedName>
    <definedName name="PLCE.Others" localSheetId="12">#REF!</definedName>
    <definedName name="PLCE.Others" localSheetId="11">#REF!</definedName>
    <definedName name="PLCE.Others" localSheetId="17">#REF!</definedName>
    <definedName name="PLCE.Others" localSheetId="5">#REF!</definedName>
    <definedName name="PLCE.Others">#REF!</definedName>
    <definedName name="PLCrEx.OthDutyTaxCess" localSheetId="12">#REF!</definedName>
    <definedName name="PLCrEx.OthDutyTaxCess" localSheetId="11">#REF!</definedName>
    <definedName name="PLCrEx.OthDutyTaxCess" localSheetId="17">#REF!</definedName>
    <definedName name="PLCrEx.OthDutyTaxCess" localSheetId="5">#REF!</definedName>
    <definedName name="PLCrEx.OthDutyTaxCess">#REF!</definedName>
    <definedName name="PLCrEx.ServiceTax" localSheetId="12">#REF!</definedName>
    <definedName name="PLCrEx.ServiceTax" localSheetId="11">#REF!</definedName>
    <definedName name="PLCrEx.ServiceTax" localSheetId="17">#REF!</definedName>
    <definedName name="PLCrEx.ServiceTax" localSheetId="5">#REF!</definedName>
    <definedName name="PLCrEx.ServiceTax">#REF!</definedName>
    <definedName name="PLCrEx.TotExciseCustomsVAT" localSheetId="12">#REF!</definedName>
    <definedName name="PLCrEx.TotExciseCustomsVAT" localSheetId="11">#REF!</definedName>
    <definedName name="PLCrEx.TotExciseCustomsVAT" localSheetId="17">#REF!</definedName>
    <definedName name="PLCrEx.TotExciseCustomsVAT" localSheetId="5">#REF!</definedName>
    <definedName name="PLCrEx.TotExciseCustomsVAT">#REF!</definedName>
    <definedName name="PLCrEx.UnionExciseDuty" localSheetId="12">#REF!</definedName>
    <definedName name="PLCrEx.UnionExciseDuty" localSheetId="11">#REF!</definedName>
    <definedName name="PLCrEx.UnionExciseDuty" localSheetId="17">#REF!</definedName>
    <definedName name="PLCrEx.UnionExciseDuty" localSheetId="5">#REF!</definedName>
    <definedName name="PLCrEx.UnionExciseDuty">#REF!</definedName>
    <definedName name="PLCrEx.VATorSaleTax" localSheetId="12">#REF!</definedName>
    <definedName name="PLCrEx.VATorSaleTax" localSheetId="11">#REF!</definedName>
    <definedName name="PLCrEx.VATorSaleTax" localSheetId="17">#REF!</definedName>
    <definedName name="PLCrEx.VATorSaleTax" localSheetId="5">#REF!</definedName>
    <definedName name="PLCrEx.VATorSaleTax">#REF!</definedName>
    <definedName name="PLCS.FinishedGoods" localSheetId="12">#REF!</definedName>
    <definedName name="PLCS.FinishedGoods" localSheetId="11">#REF!</definedName>
    <definedName name="PLCS.FinishedGoods" localSheetId="17">#REF!</definedName>
    <definedName name="PLCS.FinishedGoods" localSheetId="5">#REF!</definedName>
    <definedName name="PLCS.FinishedGoods">#REF!</definedName>
    <definedName name="PLCS.RawMaterial" localSheetId="12">#REF!</definedName>
    <definedName name="PLCS.RawMaterial" localSheetId="11">#REF!</definedName>
    <definedName name="PLCS.RawMaterial" localSheetId="17">#REF!</definedName>
    <definedName name="PLCS.RawMaterial" localSheetId="5">#REF!</definedName>
    <definedName name="PLCS.RawMaterial">#REF!</definedName>
    <definedName name="PLCS.TotIncome" localSheetId="12">#REF!</definedName>
    <definedName name="PLCS.TotIncome" localSheetId="11">#REF!</definedName>
    <definedName name="PLCS.TotIncome" localSheetId="17">#REF!</definedName>
    <definedName name="PLCS.TotIncome" localSheetId="5">#REF!</definedName>
    <definedName name="PLCS.TotIncome">#REF!</definedName>
    <definedName name="PLCS.WorkInProgress" localSheetId="12">#REF!</definedName>
    <definedName name="PLCS.WorkInProgress" localSheetId="11">#REF!</definedName>
    <definedName name="PLCS.WorkInProgress" localSheetId="17">#REF!</definedName>
    <definedName name="PLCS.WorkInProgress" localSheetId="5">#REF!</definedName>
    <definedName name="PLCS.WorkInProgress">#REF!</definedName>
    <definedName name="PLDutiEx.CounterVailDuty" localSheetId="12">#REF!</definedName>
    <definedName name="PLDutiEx.CounterVailDuty" localSheetId="11">#REF!</definedName>
    <definedName name="PLDutiEx.CounterVailDuty" localSheetId="17">#REF!</definedName>
    <definedName name="PLDutiEx.CounterVailDuty" localSheetId="5">#REF!</definedName>
    <definedName name="PLDutiEx.CounterVailDuty">#REF!</definedName>
    <definedName name="PLDutiEx.CustomDuty" localSheetId="12">#REF!</definedName>
    <definedName name="PLDutiEx.CustomDuty" localSheetId="11">#REF!</definedName>
    <definedName name="PLDutiEx.CustomDuty" localSheetId="17">#REF!</definedName>
    <definedName name="PLDutiEx.CustomDuty" localSheetId="5">#REF!</definedName>
    <definedName name="PLDutiEx.CustomDuty">#REF!</definedName>
    <definedName name="PLDutiEx.OthDutyTaxCess" localSheetId="12">#REF!</definedName>
    <definedName name="PLDutiEx.OthDutyTaxCess" localSheetId="11">#REF!</definedName>
    <definedName name="PLDutiEx.OthDutyTaxCess" localSheetId="17">#REF!</definedName>
    <definedName name="PLDutiEx.OthDutyTaxCess" localSheetId="5">#REF!</definedName>
    <definedName name="PLDutiEx.OthDutyTaxCess">#REF!</definedName>
    <definedName name="PLDutiEx.ServiceTax" localSheetId="12">#REF!</definedName>
    <definedName name="PLDutiEx.ServiceTax" localSheetId="11">#REF!</definedName>
    <definedName name="PLDutiEx.ServiceTax" localSheetId="17">#REF!</definedName>
    <definedName name="PLDutiEx.ServiceTax" localSheetId="5">#REF!</definedName>
    <definedName name="PLDutiEx.ServiceTax">#REF!</definedName>
    <definedName name="PLDutiEx.SplAddDuty" localSheetId="12">#REF!</definedName>
    <definedName name="PLDutiEx.SplAddDuty" localSheetId="11">#REF!</definedName>
    <definedName name="PLDutiEx.SplAddDuty" localSheetId="17">#REF!</definedName>
    <definedName name="PLDutiEx.SplAddDuty" localSheetId="5">#REF!</definedName>
    <definedName name="PLDutiEx.SplAddDuty">#REF!</definedName>
    <definedName name="PLDutiEx.TotExciseCustomsVAT" localSheetId="12">#REF!</definedName>
    <definedName name="PLDutiEx.TotExciseCustomsVAT" localSheetId="11">#REF!</definedName>
    <definedName name="PLDutiEx.TotExciseCustomsVAT" localSheetId="17">#REF!</definedName>
    <definedName name="PLDutiEx.TotExciseCustomsVAT" localSheetId="5">#REF!</definedName>
    <definedName name="PLDutiEx.TotExciseCustomsVAT">#REF!</definedName>
    <definedName name="PLDutiEx.UnionExciseDuty" localSheetId="12">#REF!</definedName>
    <definedName name="PLDutiEx.UnionExciseDuty" localSheetId="11">#REF!</definedName>
    <definedName name="PLDutiEx.UnionExciseDuty" localSheetId="17">#REF!</definedName>
    <definedName name="PLDutiEx.UnionExciseDuty" localSheetId="5">#REF!</definedName>
    <definedName name="PLDutiEx.UnionExciseDuty">#REF!</definedName>
    <definedName name="PLDutiEx.VATorSaleTax" localSheetId="12">#REF!</definedName>
    <definedName name="PLDutiEx.VATorSaleTax" localSheetId="11">#REF!</definedName>
    <definedName name="PLDutiEx.VATorSaleTax" localSheetId="17">#REF!</definedName>
    <definedName name="PLDutiEx.VATorSaleTax" localSheetId="5">#REF!</definedName>
    <definedName name="PLDutiEx.VATorSaleTax">#REF!</definedName>
    <definedName name="PLI.NonResOtherCompany" localSheetId="12">#REF!</definedName>
    <definedName name="PLI.NonResOtherCompany" localSheetId="11">#REF!</definedName>
    <definedName name="PLI.NonResOtherCompany" localSheetId="17">#REF!</definedName>
    <definedName name="PLI.NonResOtherCompany" localSheetId="5">#REF!</definedName>
    <definedName name="PLI.NonResOtherCompany">#REF!</definedName>
    <definedName name="PLI.Others" localSheetId="12">#REF!</definedName>
    <definedName name="PLI.Others" localSheetId="11">#REF!</definedName>
    <definedName name="PLI.Others" localSheetId="17">#REF!</definedName>
    <definedName name="PLI.Others" localSheetId="5">#REF!</definedName>
    <definedName name="PLI.Others">#REF!</definedName>
    <definedName name="PLOE.ExpenseAmt_a" localSheetId="12">#REF!</definedName>
    <definedName name="PLOE.ExpenseAmt_a" localSheetId="11">#REF!</definedName>
    <definedName name="PLOE.ExpenseAmt_a" localSheetId="17">#REF!</definedName>
    <definedName name="PLOE.ExpenseAmt_a" localSheetId="5">#REF!</definedName>
    <definedName name="PLOE.ExpenseAmt_a">#REF!</definedName>
    <definedName name="PLOE.ExpenseAmt_b" localSheetId="12">#REF!</definedName>
    <definedName name="PLOE.ExpenseAmt_b" localSheetId="11">#REF!</definedName>
    <definedName name="PLOE.ExpenseAmt_b" localSheetId="17">#REF!</definedName>
    <definedName name="PLOE.ExpenseAmt_b" localSheetId="5">#REF!</definedName>
    <definedName name="PLOE.ExpenseAmt_b">#REF!</definedName>
    <definedName name="PLOE.ExpenseAmt_c" localSheetId="12">#REF!</definedName>
    <definedName name="PLOE.ExpenseAmt_c" localSheetId="11">#REF!</definedName>
    <definedName name="PLOE.ExpenseAmt_c" localSheetId="17">#REF!</definedName>
    <definedName name="PLOE.ExpenseAmt_c" localSheetId="5">#REF!</definedName>
    <definedName name="PLOE.ExpenseAmt_c">#REF!</definedName>
    <definedName name="PLOE.ExpenseAmt_d" localSheetId="12">#REF!</definedName>
    <definedName name="PLOE.ExpenseAmt_d" localSheetId="11">#REF!</definedName>
    <definedName name="PLOE.ExpenseAmt_d" localSheetId="17">#REF!</definedName>
    <definedName name="PLOE.ExpenseAmt_d" localSheetId="5">#REF!</definedName>
    <definedName name="PLOE.ExpenseAmt_d">#REF!</definedName>
    <definedName name="PLOE.ExpenseNature_a" localSheetId="12">#REF!</definedName>
    <definedName name="PLOE.ExpenseNature_a" localSheetId="11">#REF!</definedName>
    <definedName name="PLOE.ExpenseNature_a" localSheetId="17">#REF!</definedName>
    <definedName name="PLOE.ExpenseNature_a" localSheetId="5">#REF!</definedName>
    <definedName name="PLOE.ExpenseNature_a">#REF!</definedName>
    <definedName name="PLOE.ExpenseNature_b" localSheetId="12">#REF!</definedName>
    <definedName name="PLOE.ExpenseNature_b" localSheetId="11">#REF!</definedName>
    <definedName name="PLOE.ExpenseNature_b" localSheetId="17">#REF!</definedName>
    <definedName name="PLOE.ExpenseNature_b" localSheetId="5">#REF!</definedName>
    <definedName name="PLOE.ExpenseNature_b">#REF!</definedName>
    <definedName name="PLOE.ExpenseNature_c" localSheetId="12">#REF!</definedName>
    <definedName name="PLOE.ExpenseNature_c" localSheetId="11">#REF!</definedName>
    <definedName name="PLOE.ExpenseNature_c" localSheetId="17">#REF!</definedName>
    <definedName name="PLOE.ExpenseNature_c" localSheetId="5">#REF!</definedName>
    <definedName name="PLOE.ExpenseNature_c">#REF!</definedName>
    <definedName name="PLOE.ExpenseNature_d" localSheetId="12">#REF!</definedName>
    <definedName name="PLOE.ExpenseNature_d" localSheetId="11">#REF!</definedName>
    <definedName name="PLOE.ExpenseNature_d" localSheetId="17">#REF!</definedName>
    <definedName name="PLOE.ExpenseNature_d" localSheetId="5">#REF!</definedName>
    <definedName name="PLOE.ExpenseNature_d">#REF!</definedName>
    <definedName name="PLOS.FinishedGoods" localSheetId="12">#REF!</definedName>
    <definedName name="PLOS.FinishedGoods" localSheetId="11">#REF!</definedName>
    <definedName name="PLOS.FinishedGoods" localSheetId="17">#REF!</definedName>
    <definedName name="PLOS.FinishedGoods" localSheetId="5">#REF!</definedName>
    <definedName name="PLOS.FinishedGoods">#REF!</definedName>
    <definedName name="PLOS.RawMaterial" localSheetId="12">#REF!</definedName>
    <definedName name="PLOS.RawMaterial" localSheetId="11">#REF!</definedName>
    <definedName name="PLOS.RawMaterial" localSheetId="17">#REF!</definedName>
    <definedName name="PLOS.RawMaterial" localSheetId="5">#REF!</definedName>
    <definedName name="PLOS.RawMaterial">#REF!</definedName>
    <definedName name="PLOS.WorkInProgress" localSheetId="12">#REF!</definedName>
    <definedName name="PLOS.WorkInProgress" localSheetId="11">#REF!</definedName>
    <definedName name="PLOS.WorkInProgress" localSheetId="17">#REF!</definedName>
    <definedName name="PLOS.WorkInProgress" localSheetId="5">#REF!</definedName>
    <definedName name="PLOS.WorkInProgress">#REF!</definedName>
    <definedName name="PLPC.NonResOtherCompany" localSheetId="12">#REF!</definedName>
    <definedName name="PLPC.NonResOtherCompany" localSheetId="11">#REF!</definedName>
    <definedName name="PLPC.NonResOtherCompany" localSheetId="17">#REF!</definedName>
    <definedName name="PLPC.NonResOtherCompany" localSheetId="5">#REF!</definedName>
    <definedName name="PLPC.NonResOtherCompany">#REF!</definedName>
    <definedName name="PLPC.Others" localSheetId="12">#REF!</definedName>
    <definedName name="PLPC.Others" localSheetId="11">#REF!</definedName>
    <definedName name="PLPC.Others" localSheetId="17">#REF!</definedName>
    <definedName name="PLPC.Others" localSheetId="5">#REF!</definedName>
    <definedName name="PLPC.Others">#REF!</definedName>
    <definedName name="PLPC.Total" localSheetId="12">#REF!</definedName>
    <definedName name="PLPC.Total" localSheetId="11">#REF!</definedName>
    <definedName name="PLPC.Total" localSheetId="17">#REF!</definedName>
    <definedName name="PLPC.Total" localSheetId="5">#REF!</definedName>
    <definedName name="PLPC.Total">#REF!</definedName>
    <definedName name="PLRateEx.Cess" localSheetId="12">#REF!</definedName>
    <definedName name="PLRateEx.Cess" localSheetId="11">#REF!</definedName>
    <definedName name="PLRateEx.Cess" localSheetId="17">#REF!</definedName>
    <definedName name="PLRateEx.Cess" localSheetId="5">#REF!</definedName>
    <definedName name="PLRateEx.Cess">#REF!</definedName>
    <definedName name="PLRateEx.OthDutyTaxCess" localSheetId="12">#REF!</definedName>
    <definedName name="PLRateEx.OthDutyTaxCess" localSheetId="11">#REF!</definedName>
    <definedName name="PLRateEx.OthDutyTaxCess" localSheetId="17">#REF!</definedName>
    <definedName name="PLRateEx.OthDutyTaxCess" localSheetId="5">#REF!</definedName>
    <definedName name="PLRateEx.OthDutyTaxCess">#REF!</definedName>
    <definedName name="PLRateEx.ServiceTax" localSheetId="12">#REF!</definedName>
    <definedName name="PLRateEx.ServiceTax" localSheetId="11">#REF!</definedName>
    <definedName name="PLRateEx.ServiceTax" localSheetId="17">#REF!</definedName>
    <definedName name="PLRateEx.ServiceTax" localSheetId="5">#REF!</definedName>
    <definedName name="PLRateEx.ServiceTax">#REF!</definedName>
    <definedName name="PLRateEx.TotExciseCustomsVAT" localSheetId="12">#REF!</definedName>
    <definedName name="PLRateEx.TotExciseCustomsVAT" localSheetId="11">#REF!</definedName>
    <definedName name="PLRateEx.TotExciseCustomsVAT" localSheetId="17">#REF!</definedName>
    <definedName name="PLRateEx.TotExciseCustomsVAT" localSheetId="5">#REF!</definedName>
    <definedName name="PLRateEx.TotExciseCustomsVAT">#REF!</definedName>
    <definedName name="PLRateEx.UnionExciseDuty" localSheetId="12">#REF!</definedName>
    <definedName name="PLRateEx.UnionExciseDuty" localSheetId="11">#REF!</definedName>
    <definedName name="PLRateEx.UnionExciseDuty" localSheetId="17">#REF!</definedName>
    <definedName name="PLRateEx.UnionExciseDuty" localSheetId="5">#REF!</definedName>
    <definedName name="PLRateEx.UnionExciseDuty">#REF!</definedName>
    <definedName name="PLRateEx.VATorSaleTax" localSheetId="12">#REF!</definedName>
    <definedName name="PLRateEx.VATorSaleTax" localSheetId="11">#REF!</definedName>
    <definedName name="PLRateEx.VATorSaleTax" localSheetId="17">#REF!</definedName>
    <definedName name="PLRateEx.VATorSaleTax" localSheetId="5">#REF!</definedName>
    <definedName name="PLRateEx.VATorSaleTax">#REF!</definedName>
    <definedName name="PLRY.NonResOtherCompany" localSheetId="12">#REF!</definedName>
    <definedName name="PLRY.NonResOtherCompany" localSheetId="11">#REF!</definedName>
    <definedName name="PLRY.NonResOtherCompany" localSheetId="17">#REF!</definedName>
    <definedName name="PLRY.NonResOtherCompany" localSheetId="5">#REF!</definedName>
    <definedName name="PLRY.NonResOtherCompany">#REF!</definedName>
    <definedName name="PLRY.Others" localSheetId="12">#REF!</definedName>
    <definedName name="PLRY.Others" localSheetId="11">#REF!</definedName>
    <definedName name="PLRY.Others" localSheetId="17">#REF!</definedName>
    <definedName name="PLRY.Others" localSheetId="5">#REF!</definedName>
    <definedName name="PLRY.Others">#REF!</definedName>
    <definedName name="PLRY.Total" localSheetId="12">#REF!</definedName>
    <definedName name="PLRY.Total" localSheetId="11">#REF!</definedName>
    <definedName name="PLRY.Total" localSheetId="17">#REF!</definedName>
    <definedName name="PLRY.Total" localSheetId="5">#REF!</definedName>
    <definedName name="PLRY.Total">#REF!</definedName>
    <definedName name="PortugueseCode">[1]DropDownValues!$D$72:$D$74</definedName>
    <definedName name="_xlnm.Print_Area" localSheetId="7">'2405'!$A$1:$I$59</definedName>
    <definedName name="_xlnm.Print_Area" localSheetId="12">'2601'!$A$1:$E$36</definedName>
    <definedName name="_xlnm.Print_Area" localSheetId="14">'2601-'!$A$1:$E$33</definedName>
    <definedName name="_xlnm.Print_Area" localSheetId="15">'2602-'!$A$1:$F$47</definedName>
    <definedName name="_xlnm.Print_Area" localSheetId="16">'2603-'!$A$1:$E$30</definedName>
    <definedName name="_xlnm.Print_Area" localSheetId="18">'264'!$A$1:$H$16</definedName>
    <definedName name="_xlnm.Print_Area" localSheetId="10">'26Q '!$A$1:$E$15</definedName>
    <definedName name="_xlnm.Print_Area" localSheetId="6">'5 Tabs'!$A$1:$E$20</definedName>
    <definedName name="_xlnm.Print_Area" localSheetId="17">'Adv Tax'!$A$1:$J$43</definedName>
    <definedName name="_xlnm.Print_Area" localSheetId="13">'DU-2 (2)'!$A$1:$E$96</definedName>
    <definedName name="_xlnm.Print_Area" localSheetId="19">'DU-4'!$A$1:$E$94</definedName>
    <definedName name="_xlnm.Print_Area" localSheetId="1">'DU-4 (2)'!$A$1:$E$97</definedName>
    <definedName name="_xlnm.Print_Area" localSheetId="0">'DU-6 (2)'!$A$1:$E$97</definedName>
    <definedName name="_xlnm.Print_Area" localSheetId="2">'DU-8 (2)'!$A$1:$E$97</definedName>
    <definedName name="_xlnm.Print_Area" localSheetId="8">Front!$A$1:$E$34</definedName>
    <definedName name="_xlnm.Print_Area" localSheetId="9">'Mock '!$A$1:$E$94</definedName>
    <definedName name="_xlnm.Print_Area" localSheetId="4">NSDL!$A$1:$A$26</definedName>
    <definedName name="_xlnm.Print_Area" localSheetId="5">'Tax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2">'[1]10A'!#REF!</definedName>
    <definedName name="SEZA10.TotalDedUs10A" localSheetId="11">'[1]10A'!#REF!</definedName>
    <definedName name="SEZA10.TotalDedUs10A" localSheetId="17">'[1]10A'!#REF!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2">'[1]Part B - TI TTI'!#REF!</definedName>
    <definedName name="Sheet9.FTflag" localSheetId="11">'[1]Part B - TI TTI'!#REF!</definedName>
    <definedName name="Sheet9.FTflag" localSheetId="17">'[1]Part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H16" i="47" l="1"/>
  <c r="H19" i="47"/>
  <c r="D16" i="47"/>
  <c r="H15" i="47"/>
  <c r="D15" i="47"/>
  <c r="H44" i="47"/>
  <c r="F44" i="47"/>
  <c r="D44" i="47"/>
  <c r="F46" i="47"/>
  <c r="F45" i="47"/>
  <c r="F16" i="47"/>
  <c r="F15" i="47"/>
  <c r="G15" i="47" s="1"/>
  <c r="E15" i="47"/>
  <c r="I14" i="47"/>
  <c r="G14" i="47"/>
  <c r="E14" i="47"/>
  <c r="H11" i="47"/>
  <c r="F11" i="47"/>
  <c r="D11" i="47"/>
  <c r="I13" i="47"/>
  <c r="G13" i="47"/>
  <c r="E13" i="47"/>
  <c r="I16" i="47"/>
  <c r="G16" i="47"/>
  <c r="E16" i="47"/>
  <c r="I15" i="47" l="1"/>
  <c r="I19" i="47" s="1"/>
  <c r="F19" i="47"/>
  <c r="D19" i="47"/>
  <c r="D57" i="47" l="1"/>
  <c r="D56" i="47"/>
  <c r="D55" i="47"/>
  <c r="C57" i="47"/>
  <c r="C56" i="47"/>
  <c r="C55" i="47"/>
  <c r="H43" i="47" l="1"/>
  <c r="F43" i="47"/>
  <c r="D43" i="47"/>
  <c r="F24" i="47" l="1"/>
  <c r="G24" i="47" s="1"/>
  <c r="H36" i="47"/>
  <c r="H29" i="47"/>
  <c r="I27" i="47"/>
  <c r="I24" i="47"/>
  <c r="H22" i="47"/>
  <c r="I22" i="47" s="1"/>
  <c r="I21" i="47"/>
  <c r="I18" i="47"/>
  <c r="I10" i="47"/>
  <c r="I9" i="47"/>
  <c r="I8" i="47"/>
  <c r="I11" i="47" s="1"/>
  <c r="F30" i="47"/>
  <c r="F36" i="47" s="1"/>
  <c r="F29" i="47"/>
  <c r="G27" i="47"/>
  <c r="F22" i="47"/>
  <c r="F23" i="47" s="1"/>
  <c r="F25" i="47" s="1"/>
  <c r="G21" i="47"/>
  <c r="G18" i="47"/>
  <c r="G19" i="47" s="1"/>
  <c r="G10" i="47"/>
  <c r="G9" i="47"/>
  <c r="G8" i="47"/>
  <c r="E8" i="47"/>
  <c r="E9" i="47"/>
  <c r="E10" i="47"/>
  <c r="E18" i="47"/>
  <c r="E19" i="47" s="1"/>
  <c r="E21" i="47"/>
  <c r="D22" i="47"/>
  <c r="E22" i="47" s="1"/>
  <c r="D24" i="47"/>
  <c r="E24" i="47" s="1"/>
  <c r="E27" i="47"/>
  <c r="D29" i="47"/>
  <c r="D30" i="47"/>
  <c r="D36" i="47" s="1"/>
  <c r="K17" i="47"/>
  <c r="G11" i="47" l="1"/>
  <c r="E11" i="47"/>
  <c r="G22" i="47"/>
  <c r="G23" i="47" s="1"/>
  <c r="G25" i="47" s="1"/>
  <c r="H23" i="47"/>
  <c r="H25" i="47" s="1"/>
  <c r="I23" i="47"/>
  <c r="I25" i="47" s="1"/>
  <c r="E23" i="47"/>
  <c r="E25" i="47" s="1"/>
  <c r="D23" i="47"/>
  <c r="D25" i="47" s="1"/>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 r="E55" i="47"/>
  <c r="D28" i="47"/>
  <c r="D37" i="47" s="1"/>
  <c r="G28" i="47"/>
  <c r="G37" i="47" s="1"/>
  <c r="I28" i="47"/>
  <c r="I37" i="47" s="1"/>
  <c r="E28" i="47"/>
  <c r="E37" i="47" s="1"/>
  <c r="E56" i="47"/>
  <c r="E57" i="47"/>
  <c r="G38" i="47" l="1"/>
  <c r="G39" i="47"/>
  <c r="E38" i="47"/>
  <c r="E39" i="47" s="1"/>
  <c r="D38" i="47"/>
  <c r="I39" i="47"/>
  <c r="I38" i="47"/>
  <c r="H28" i="47"/>
  <c r="H37" i="47" s="1"/>
  <c r="F28" i="47"/>
  <c r="F37" i="47" s="1"/>
  <c r="D39" i="47" l="1"/>
  <c r="D40" i="47" s="1"/>
  <c r="D45" i="47" s="1"/>
  <c r="H38" i="47"/>
  <c r="G40" i="47"/>
  <c r="I40" i="47"/>
  <c r="E40" i="47"/>
  <c r="F38" i="47"/>
  <c r="F39" i="47" s="1"/>
  <c r="D41" i="47" l="1"/>
  <c r="H39" i="47"/>
  <c r="H40" i="47" s="1"/>
  <c r="F40" i="47"/>
  <c r="F41" i="47" s="1"/>
  <c r="G56" i="47" s="1"/>
  <c r="G41" i="47"/>
  <c r="G42" i="47" s="1"/>
  <c r="E41" i="47"/>
  <c r="E42" i="47" s="1"/>
  <c r="I41" i="47"/>
  <c r="I42" i="47" s="1"/>
  <c r="D46" i="47" l="1"/>
  <c r="G55" i="47" s="1"/>
  <c r="F56" i="47"/>
  <c r="D42" i="47"/>
  <c r="F55" i="47"/>
  <c r="H45" i="47"/>
  <c r="G50" i="47" s="1"/>
  <c r="H41" i="47"/>
  <c r="H46" i="47" s="1"/>
  <c r="F42" i="47"/>
  <c r="D47" i="47" l="1"/>
  <c r="G58" i="47"/>
  <c r="F47" i="47"/>
  <c r="H51" i="47"/>
  <c r="H50" i="47"/>
  <c r="I50" i="47" s="1"/>
  <c r="H52" i="47"/>
  <c r="G52" i="47"/>
  <c r="F58" i="47"/>
  <c r="H42" i="47"/>
  <c r="H47" i="47"/>
  <c r="G51" i="47"/>
  <c r="I51" i="47" l="1"/>
  <c r="I52" i="47"/>
</calcChain>
</file>

<file path=xl/comments1.xml><?xml version="1.0" encoding="utf-8"?>
<comments xmlns="http://schemas.openxmlformats.org/spreadsheetml/2006/main">
  <authors>
    <author>RATHORE</author>
  </authors>
  <commentList>
    <comment ref="D29" authorId="0" shapeId="0">
      <text>
        <r>
          <rPr>
            <b/>
            <sz val="8"/>
            <color indexed="81"/>
            <rFont val="Tahoma"/>
            <family val="2"/>
          </rPr>
          <t>RATHORE:</t>
        </r>
        <r>
          <rPr>
            <sz val="8"/>
            <color indexed="81"/>
            <rFont val="Tahoma"/>
            <family val="2"/>
          </rPr>
          <t xml:space="preserve">
</t>
        </r>
      </text>
    </comment>
    <comment ref="F29" authorId="0" shapeId="0">
      <text>
        <r>
          <rPr>
            <b/>
            <sz val="8"/>
            <color indexed="81"/>
            <rFont val="Tahoma"/>
            <family val="2"/>
          </rPr>
          <t>RATHORE:</t>
        </r>
        <r>
          <rPr>
            <sz val="8"/>
            <color indexed="81"/>
            <rFont val="Tahoma"/>
            <family val="2"/>
          </rPr>
          <t xml:space="preserve">
</t>
        </r>
      </text>
    </comment>
    <comment ref="H29" authorId="0" shapeId="0">
      <text>
        <r>
          <rPr>
            <b/>
            <sz val="8"/>
            <color indexed="81"/>
            <rFont val="Tahoma"/>
            <family val="2"/>
          </rPr>
          <t>RATHORE:</t>
        </r>
        <r>
          <rPr>
            <sz val="8"/>
            <color indexed="81"/>
            <rFont val="Tahoma"/>
            <family val="2"/>
          </rPr>
          <t xml:space="preserve">
</t>
        </r>
      </text>
    </comment>
    <comment ref="C31"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<sst xmlns="http://schemas.openxmlformats.org/spreadsheetml/2006/main" count="2207" uniqueCount="869">
  <si>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</si>
  <si>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</si>
  <si>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</si>
  <si>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</si>
  <si>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</si>
  <si>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</si>
  <si>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</si>
  <si>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</si>
  <si>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</si>
  <si>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</si>
  <si>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</si>
  <si>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</si>
  <si>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</si>
  <si>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</si>
  <si>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</si>
  <si>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</si>
  <si>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</si>
  <si>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</si>
  <si>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</si>
  <si>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</si>
  <si>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</si>
  <si>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</si>
  <si>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</si>
  <si>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</si>
  <si>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</si>
  <si>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</si>
  <si>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</si>
  <si>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</si>
  <si>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</si>
  <si>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</si>
  <si>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</si>
  <si>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</si>
  <si>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</si>
  <si>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</si>
  <si>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</si>
  <si>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</si>
  <si>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</si>
  <si>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</si>
  <si>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</si>
  <si>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</si>
  <si>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</si>
  <si>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</si>
  <si>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</si>
  <si>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</si>
  <si>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</si>
  <si>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</si>
  <si>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</si>
  <si>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</si>
  <si>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</si>
  <si>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</si>
  <si>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</si>
  <si>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</si>
  <si>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</si>
  <si>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</si>
  <si>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</si>
  <si>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</si>
  <si>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</si>
  <si>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</si>
  <si>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</si>
  <si>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</si>
  <si>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</si>
  <si>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</si>
  <si>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</si>
  <si>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</si>
  <si>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</si>
  <si>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</si>
  <si>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</si>
  <si>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</si>
  <si>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</si>
  <si>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</si>
  <si>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</si>
  <si>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</si>
  <si>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</si>
  <si>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</si>
  <si>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</si>
  <si>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</si>
  <si>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</si>
  <si>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</si>
  <si>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</si>
  <si>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</si>
  <si>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</si>
  <si>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</si>
  <si>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</si>
  <si>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</si>
  <si>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</si>
  <si>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</si>
  <si>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</si>
  <si>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</si>
  <si>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</si>
  <si>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</si>
  <si>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</si>
  <si>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</si>
  <si>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</si>
  <si>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</si>
  <si>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</si>
  <si>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</si>
  <si>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</si>
  <si>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</si>
  <si>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</si>
  <si>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</si>
  <si>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</si>
  <si>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</si>
  <si>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</si>
  <si>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</si>
  <si>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</si>
  <si>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</si>
  <si>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</si>
  <si>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</si>
  <si>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</si>
  <si>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</si>
  <si>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</si>
  <si>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</si>
  <si>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</si>
  <si>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</si>
  <si>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</si>
  <si>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</si>
  <si>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</si>
  <si>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</si>
  <si>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</si>
  <si>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</si>
  <si>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</si>
  <si>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</si>
  <si>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</si>
  <si>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</si>
  <si>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</si>
  <si>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</si>
  <si>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</si>
  <si>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</si>
  <si>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</si>
  <si>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</si>
  <si>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</si>
  <si>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</si>
  <si>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</si>
  <si>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</si>
  <si>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</si>
  <si>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</si>
  <si>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</si>
  <si>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</si>
  <si>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</si>
  <si>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</si>
  <si>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</si>
  <si>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</si>
  <si>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</si>
  <si>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</si>
  <si>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</si>
  <si>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</si>
  <si>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</si>
  <si>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</si>
  <si>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</si>
  <si>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</si>
  <si>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</si>
  <si>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</si>
  <si>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</si>
  <si>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</si>
  <si>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</si>
  <si>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</si>
  <si>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</si>
  <si>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</si>
  <si>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</si>
  <si>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</si>
  <si>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</si>
  <si>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</si>
  <si>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</si>
  <si>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</si>
  <si>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</si>
  <si>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</si>
  <si>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</si>
  <si>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</si>
  <si>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</si>
  <si>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</si>
  <si>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</si>
  <si>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</si>
  <si>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</si>
  <si>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</si>
  <si>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</si>
  <si>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</si>
  <si>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</si>
  <si>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</si>
  <si>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</si>
  <si>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</si>
  <si>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</si>
  <si>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</si>
  <si>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</si>
  <si>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</si>
  <si>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</si>
  <si>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</si>
  <si>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</si>
  <si>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</si>
  <si>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</si>
  <si>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</si>
  <si>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</si>
  <si>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</si>
  <si>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</si>
  <si>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</si>
  <si>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</si>
  <si>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</si>
  <si>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</si>
  <si>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</si>
  <si>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</si>
  <si>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</si>
  <si>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</si>
  <si>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</si>
  <si>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</si>
  <si>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</si>
  <si>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</si>
  <si>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</si>
  <si>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</si>
  <si>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</si>
  <si>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</si>
  <si>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</si>
  <si>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</si>
  <si>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</si>
  <si>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</si>
  <si>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</si>
  <si>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</si>
  <si>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</si>
  <si>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</si>
  <si>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</si>
  <si>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</si>
  <si>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</si>
  <si>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</si>
  <si>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</si>
  <si>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</si>
  <si>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</si>
  <si>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</si>
  <si>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</si>
  <si>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</si>
  <si>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</si>
  <si>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</si>
  <si>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</si>
  <si>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</si>
  <si>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</si>
  <si>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</si>
  <si>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</si>
  <si>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</si>
  <si>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</si>
  <si>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</si>
  <si>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</si>
  <si>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</si>
  <si>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</si>
  <si>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</si>
  <si>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</si>
  <si>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</si>
  <si>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</si>
  <si>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</si>
  <si>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</si>
  <si>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</si>
  <si>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</si>
  <si>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</si>
  <si>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</si>
  <si>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</si>
  <si>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</si>
  <si>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</si>
  <si>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</si>
  <si>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</si>
  <si>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</si>
  <si>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</si>
  <si>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</si>
  <si>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</si>
  <si>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</si>
  <si>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</si>
  <si>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</si>
  <si>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</si>
  <si>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</si>
  <si>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</si>
  <si>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</si>
  <si>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</si>
  <si>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</si>
  <si>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</si>
  <si>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</si>
  <si>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</si>
  <si>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</si>
  <si>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</si>
  <si>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</si>
  <si>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</si>
  <si>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</si>
  <si>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</si>
  <si>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</si>
  <si>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</si>
  <si>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</si>
  <si>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</si>
  <si>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</si>
  <si>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</si>
  <si>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</si>
  <si>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</si>
  <si>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</si>
  <si>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</si>
  <si>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</si>
  <si>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</si>
  <si>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</si>
  <si>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</si>
  <si>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</si>
  <si>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</si>
  <si>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</si>
  <si>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</si>
  <si>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</si>
  <si>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</si>
  <si>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</si>
  <si>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</si>
  <si>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</si>
  <si>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</si>
  <si>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</si>
  <si>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</si>
  <si>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</si>
  <si>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</si>
  <si>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</si>
  <si>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</si>
  <si>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</si>
  <si>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</si>
  <si>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</si>
  <si>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</si>
  <si>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</si>
  <si>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</si>
  <si>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</si>
  <si>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</si>
  <si>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</si>
  <si>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</si>
  <si>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</si>
  <si>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</si>
  <si>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</si>
  <si>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</si>
  <si>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</si>
  <si>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</si>
  <si>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</si>
  <si>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</si>
  <si>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</si>
  <si>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</si>
  <si>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</si>
  <si>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</si>
  <si>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</si>
  <si>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</si>
  <si>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</si>
  <si>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</si>
  <si>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</si>
  <si>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</si>
  <si>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</si>
  <si>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</si>
  <si>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</si>
  <si>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</si>
  <si>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</si>
  <si>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</si>
  <si>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</si>
  <si>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</si>
  <si>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</si>
  <si>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</si>
  <si>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</si>
  <si>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</si>
  <si>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</si>
  <si>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</si>
  <si>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</si>
  <si>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</si>
  <si>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</si>
  <si>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</si>
  <si>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</si>
  <si>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</si>
  <si>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</si>
  <si>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</si>
  <si>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</si>
  <si>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</si>
  <si>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</si>
  <si>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</si>
  <si>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</si>
  <si>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</si>
  <si>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</si>
  <si>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</si>
  <si>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</si>
  <si>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</si>
  <si>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</si>
  <si>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</si>
  <si>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</si>
  <si>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</si>
  <si>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</si>
  <si>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</si>
  <si>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</si>
  <si>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</si>
  <si>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</si>
  <si>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</si>
  <si>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</si>
  <si>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</si>
  <si>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</si>
  <si>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</si>
  <si>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</si>
  <si>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</si>
  <si>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</si>
  <si>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</si>
  <si>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</si>
  <si>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</si>
  <si>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</si>
  <si>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</si>
  <si>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</si>
  <si>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</si>
  <si>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</si>
  <si>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</si>
  <si>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</si>
  <si>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</si>
  <si>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</si>
  <si>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</si>
  <si>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</si>
  <si>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</si>
  <si>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</si>
  <si>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</si>
  <si>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</si>
  <si>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</si>
  <si>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</si>
  <si>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</si>
  <si>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</si>
  <si>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</si>
  <si>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</si>
  <si>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</si>
  <si>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</si>
  <si>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</si>
  <si>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</si>
  <si>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</si>
  <si>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</si>
  <si>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</si>
  <si>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</si>
  <si>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</si>
  <si>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</si>
  <si>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</si>
  <si>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</si>
  <si>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</si>
  <si>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</si>
  <si>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</si>
  <si>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</si>
  <si>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</si>
  <si>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</si>
  <si>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</si>
  <si>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</si>
  <si>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</si>
  <si>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</si>
  <si>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</si>
  <si>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</si>
  <si>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</si>
  <si>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</si>
  <si>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</si>
  <si>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</si>
  <si>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</si>
  <si>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</si>
  <si>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</si>
  <si>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</si>
  <si>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</si>
  <si>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</si>
  <si>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</si>
  <si>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</si>
  <si>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</si>
  <si>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</si>
  <si>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</si>
  <si>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</si>
  <si>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</si>
  <si>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</si>
  <si>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</si>
  <si>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</si>
  <si>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</si>
  <si>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</si>
  <si>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</si>
  <si>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</si>
  <si>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</si>
  <si>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</si>
  <si>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</si>
  <si>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</si>
  <si>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</si>
  <si>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</si>
  <si>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</si>
  <si>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</si>
  <si>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</si>
  <si>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</si>
  <si>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</si>
  <si>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</si>
  <si>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</si>
  <si>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</si>
  <si>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</si>
  <si>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</si>
  <si>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</si>
  <si>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</si>
  <si>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</si>
  <si>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</si>
  <si>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</si>
  <si>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</si>
  <si>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</si>
  <si>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</si>
  <si>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</si>
  <si>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</si>
  <si>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</si>
  <si>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</si>
  <si>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</si>
  <si>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</si>
  <si>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</si>
  <si>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</si>
  <si>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</si>
  <si>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</si>
  <si>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</si>
  <si>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</si>
  <si>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Max Rebate u/s 87A  increased from Rs. 2,500 to Rs. 12,500</t>
  </si>
  <si>
    <t>Long Capital Gain u/s 54:  Allowed upto Two Resi Houses subject to Max Rs. 2 Crores</t>
  </si>
  <si>
    <t xml:space="preserve">Surcharge:  10% (50L-100L), 15% (100L-200L), 25% (200L-500L), 37% (Above 500L) </t>
  </si>
  <si>
    <t xml:space="preserve">No Change in Tax Slabs, Tax Rates,  Health Cess &amp; Education Cess  </t>
  </si>
  <si>
    <t>Surcharge on STCG 111A, LTCG 112A:  10% (50L-100L), 15% (Above 100L)</t>
  </si>
  <si>
    <t>Threshold limit for TDS on Interest (Sr Citizen) Rs. 50000</t>
  </si>
  <si>
    <t>No Change in Basic Exemption Limit Rs. 250,000 / Rs. 300,000 / Rs. 500,000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</si>
  <si>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</si>
  <si>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</si>
  <si>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</si>
  <si>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</si>
  <si>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</si>
  <si>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</si>
  <si>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</si>
  <si>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</si>
  <si>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</si>
  <si>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</si>
  <si>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</si>
  <si>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</si>
  <si>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</si>
  <si>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</si>
  <si>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</si>
  <si>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</si>
  <si>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</si>
  <si>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</si>
  <si>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</si>
  <si>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</si>
  <si>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</si>
  <si>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</si>
  <si>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</si>
  <si>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</si>
  <si>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</si>
  <si>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</si>
  <si>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</si>
  <si>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</si>
  <si>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</si>
  <si>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</si>
  <si>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</si>
  <si>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</si>
  <si>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</si>
  <si>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</si>
  <si>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</si>
  <si>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</si>
  <si>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</si>
  <si>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</si>
  <si>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</si>
  <si>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</si>
  <si>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</si>
  <si>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</si>
  <si>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</si>
  <si>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</si>
  <si>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</si>
  <si>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</si>
  <si>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</si>
  <si>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</si>
  <si>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</si>
  <si>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</si>
  <si>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</si>
  <si>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</si>
  <si>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</si>
  <si>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</si>
  <si>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</si>
  <si>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</si>
  <si>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</si>
  <si>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</si>
  <si>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</si>
  <si>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</si>
  <si>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</si>
  <si>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</si>
  <si>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</si>
  <si>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</si>
  <si>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</si>
  <si>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</si>
  <si>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</si>
  <si>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</si>
  <si>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</si>
  <si>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</si>
  <si>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</si>
  <si>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</si>
  <si>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</si>
  <si>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</si>
  <si>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</si>
  <si>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</si>
  <si>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</si>
  <si>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</si>
  <si>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</si>
  <si>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</si>
  <si>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</si>
  <si>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</si>
  <si>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</si>
  <si>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Threshold limit for TDS on Rent increased  to Rs. 240,000</t>
  </si>
  <si>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</si>
  <si>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</si>
  <si>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</si>
  <si>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</si>
  <si>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</si>
  <si>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</si>
  <si>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</si>
  <si>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</si>
  <si>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</si>
  <si>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</si>
  <si>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</si>
  <si>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</si>
  <si>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</si>
  <si>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</si>
  <si>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</si>
  <si>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</si>
  <si>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</si>
  <si>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</si>
  <si>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</si>
  <si>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</si>
  <si>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</si>
  <si>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</si>
  <si>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</si>
  <si>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</si>
  <si>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</si>
  <si>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</si>
  <si>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</si>
  <si>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</si>
  <si>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</si>
  <si>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</si>
  <si>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</si>
  <si>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</si>
  <si>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</si>
  <si>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</si>
  <si>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</si>
  <si>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</si>
  <si>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</si>
  <si>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</si>
  <si>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</si>
  <si>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</si>
  <si>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</si>
  <si>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</si>
  <si>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</si>
  <si>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</si>
  <si>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</si>
  <si>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</si>
  <si>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</si>
  <si>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</si>
  <si>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</si>
  <si>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</si>
  <si>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</si>
  <si>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</si>
  <si>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</si>
  <si>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</si>
  <si>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</si>
  <si>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</si>
  <si>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</si>
  <si>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</si>
  <si>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House Rent Allowance</t>
  </si>
  <si>
    <t xml:space="preserve">Gross Salary </t>
  </si>
  <si>
    <t>Total Deductions</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</si>
  <si>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</si>
  <si>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</si>
  <si>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</si>
  <si>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</si>
  <si>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</si>
  <si>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</si>
  <si>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</si>
  <si>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</si>
  <si>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</si>
  <si>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</si>
  <si>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</si>
  <si>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</si>
  <si>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</si>
  <si>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</si>
  <si>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</si>
  <si>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</si>
  <si>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</si>
  <si>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</si>
  <si>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</si>
  <si>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</si>
  <si>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</si>
  <si>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</si>
  <si>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</si>
  <si>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</si>
  <si>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</si>
  <si>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</si>
  <si>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</si>
  <si>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</si>
  <si>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</si>
  <si>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</si>
  <si>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</si>
  <si>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</si>
  <si>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</si>
  <si>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</si>
  <si>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</si>
  <si>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</si>
  <si>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</si>
  <si>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</si>
  <si>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</si>
  <si>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</si>
  <si>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</si>
  <si>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</si>
  <si>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</si>
  <si>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</si>
  <si>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</si>
  <si>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</si>
  <si>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</si>
  <si>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r>
      <rPr>
        <sz val="13"/>
        <color rgb="FF0033CC"/>
        <rFont val="Arial"/>
        <family val="2"/>
      </rPr>
      <t xml:space="preserve"> 2.5L</t>
    </r>
    <r>
      <rPr>
        <sz val="13"/>
        <color theme="1"/>
        <rFont val="Arial"/>
        <family val="2"/>
      </rPr>
      <t>/3L/</t>
    </r>
    <r>
      <rPr>
        <sz val="13"/>
        <color theme="9" tint="-0.499984740745262"/>
        <rFont val="Arial"/>
        <family val="2"/>
      </rPr>
      <t>5L</t>
    </r>
  </si>
  <si>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</si>
  <si>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</si>
  <si>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</si>
  <si>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</si>
  <si>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</si>
  <si>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</si>
  <si>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</si>
  <si>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</si>
  <si>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</si>
  <si>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</si>
  <si>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</si>
  <si>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</si>
  <si>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</si>
  <si>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</si>
  <si>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</si>
  <si>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</si>
  <si>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</si>
  <si>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</si>
  <si>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</si>
  <si>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</si>
  <si>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</si>
  <si>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</si>
  <si>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</si>
  <si>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</si>
  <si>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</si>
  <si>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</si>
  <si>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</si>
  <si>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</si>
  <si>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</si>
  <si>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</si>
  <si>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r>
      <t xml:space="preserve">PANAPPLIED  </t>
    </r>
    <r>
      <rPr>
        <b/>
        <sz val="10"/>
        <color rgb="FF0033CC"/>
        <rFont val="Arial"/>
        <family val="2"/>
      </rPr>
      <t>PANINVALID</t>
    </r>
    <r>
      <rPr>
        <b/>
        <sz val="10"/>
        <color rgb="FF7030A0"/>
        <rFont val="Arial"/>
        <family val="2"/>
      </rPr>
      <t xml:space="preserve">  PANNOTABVL</t>
    </r>
  </si>
  <si>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</si>
  <si>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</si>
  <si>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</si>
  <si>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</si>
  <si>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</si>
  <si>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</si>
  <si>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</si>
  <si>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</si>
  <si>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</si>
  <si>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</si>
  <si>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</si>
  <si>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</si>
  <si>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</si>
  <si>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</si>
  <si>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</si>
  <si>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</si>
  <si>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</si>
  <si>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</si>
  <si>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</si>
  <si>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</si>
  <si>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</si>
  <si>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</si>
  <si>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</si>
  <si>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</si>
  <si>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</si>
  <si>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</si>
  <si>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</si>
  <si>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</si>
  <si>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</si>
  <si>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</si>
  <si>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</si>
  <si>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</si>
  <si>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</si>
  <si>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</si>
  <si>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</si>
  <si>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</si>
  <si>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</si>
  <si>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</si>
  <si>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</si>
  <si>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</si>
  <si>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Financial  Year 2020-21    (Assessment Year 2021-22)</t>
  </si>
  <si>
    <t>Taxable Max Income Limit  Rs. 500,000 for Rebate u/s 87A</t>
  </si>
  <si>
    <t>Std deduction increased from Rs.  50,000</t>
  </si>
  <si>
    <t>No Tax upto two  Self- Occupied Residential Houses</t>
  </si>
  <si>
    <t>Threshold limit for TDS on Interest  Rs. 40,000</t>
  </si>
  <si>
    <r>
      <t>TDS Questions (26Q)</t>
    </r>
    <r>
      <rPr>
        <b/>
        <sz val="14"/>
        <color rgb="FF100373"/>
        <rFont val="Arial"/>
        <family val="2"/>
      </rPr>
      <t xml:space="preserve">         </t>
    </r>
    <r>
      <rPr>
        <b/>
        <sz val="14"/>
        <color rgb="FF2007B9"/>
        <rFont val="Arial"/>
        <family val="2"/>
      </rPr>
      <t>Fin Yr  2020-21</t>
    </r>
    <r>
      <rPr>
        <b/>
        <sz val="14"/>
        <color rgb="FF7030A0"/>
        <rFont val="Arial"/>
        <family val="2"/>
      </rPr>
      <t xml:space="preserve">  </t>
    </r>
    <r>
      <rPr>
        <b/>
        <sz val="14"/>
        <color rgb="FFC00000"/>
        <rFont val="Arial"/>
        <family val="2"/>
      </rPr>
      <t>(AY 2021-22)</t>
    </r>
  </si>
  <si>
    <t xml:space="preserve">B.Com (Hons) II Yr, Sem-IV (Jan-May 2021)  Details of Form 24Q's Sheets </t>
  </si>
  <si>
    <t xml:space="preserve">B.Com (Hons) II Yr, Sem-IV (Jan-May 2021)  Details of Form 26's Sheets </t>
  </si>
  <si>
    <t>New Tax  Regime</t>
  </si>
  <si>
    <t xml:space="preserve">Computation of Income and Tax Paid </t>
  </si>
  <si>
    <t>Less Standard  Deduction</t>
  </si>
  <si>
    <t>Sec  80CCD (1B)</t>
  </si>
  <si>
    <t>Old Regime</t>
  </si>
  <si>
    <t>New Regime</t>
  </si>
  <si>
    <t>Exemption Senior</t>
  </si>
  <si>
    <t>upto 500,000</t>
  </si>
  <si>
    <t>750,000 to 1000,000</t>
  </si>
  <si>
    <t>1000,000 to 1250,000</t>
  </si>
  <si>
    <t>1250,000 to 1500,000</t>
  </si>
  <si>
    <t>Above 1500,000</t>
  </si>
  <si>
    <t>Old  Tax Regime</t>
  </si>
  <si>
    <t>Dearness Allowance</t>
  </si>
  <si>
    <t xml:space="preserve">Basic Salary </t>
  </si>
  <si>
    <t xml:space="preserve">Less HRA Exemption u/s 10(13A) </t>
  </si>
  <si>
    <t>N.A.</t>
  </si>
  <si>
    <t>HOUSE PROPERTY</t>
  </si>
  <si>
    <t xml:space="preserve">LESS: Std Deduction 30% </t>
  </si>
  <si>
    <t>Net Annual Value</t>
  </si>
  <si>
    <t>Gross Annual Value</t>
  </si>
  <si>
    <t xml:space="preserve">Gross Total Income </t>
  </si>
  <si>
    <t>Sec 80E</t>
  </si>
  <si>
    <t>Sec  80C (ELSS)</t>
  </si>
  <si>
    <t>Sec 80G (PMNRF)</t>
  </si>
  <si>
    <t xml:space="preserve">Total Income </t>
  </si>
  <si>
    <t>Less Deductions under Chapter VI-A</t>
  </si>
  <si>
    <t>Tax on Total Income</t>
  </si>
  <si>
    <r>
      <t xml:space="preserve">LESS : Rebate  u/s 87A </t>
    </r>
    <r>
      <rPr>
        <sz val="8"/>
        <color theme="1"/>
        <rFont val="Arial Narrow"/>
        <family val="2"/>
      </rPr>
      <t>(Max Rs. 12500)</t>
    </r>
  </si>
  <si>
    <t>Sec  80CCD(1B) New Pension Scheme  Max 50000</t>
  </si>
  <si>
    <t>Sec  80CCD(2)  Employer's Contribution to NPS</t>
  </si>
  <si>
    <t xml:space="preserve">OTHER INCOMES </t>
  </si>
  <si>
    <t xml:space="preserve">Total  Tax to be deducted </t>
  </si>
  <si>
    <t>Date of Birth</t>
  </si>
  <si>
    <t>Rita Makhija</t>
  </si>
  <si>
    <t>Employee-6481</t>
  </si>
  <si>
    <t>Employee-6482</t>
  </si>
  <si>
    <t>Employee-6483</t>
  </si>
  <si>
    <t>Dipesh Rathi</t>
  </si>
  <si>
    <t>Himshika Mittal</t>
  </si>
  <si>
    <t>ADD : 4%  Health &amp; Education Cess</t>
  </si>
  <si>
    <t xml:space="preserve">Less Interest on Housing Loan </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</si>
  <si>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</si>
  <si>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</si>
  <si>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</si>
  <si>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</si>
  <si>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E-Filing of TDS Returns - Salary (24Q-Third Quarter)</t>
  </si>
  <si>
    <r>
      <t xml:space="preserve">Logistics Solutions Private Limited  </t>
    </r>
    <r>
      <rPr>
        <b/>
        <sz val="10"/>
        <color rgb="FF0033CC"/>
        <rFont val="Arial"/>
        <family val="2"/>
      </rPr>
      <t>(TAN:  DELL14714A)</t>
    </r>
  </si>
  <si>
    <t>Salary from Ex- Employer</t>
  </si>
  <si>
    <t>Monthly Gross Salary</t>
  </si>
  <si>
    <t>Monthly Income Tax</t>
  </si>
  <si>
    <t xml:space="preserve">Monthly HEC </t>
  </si>
  <si>
    <t>BSR Code</t>
  </si>
  <si>
    <t xml:space="preserve">Tax Deposited </t>
  </si>
  <si>
    <t>Three Employees</t>
  </si>
  <si>
    <t>0006623</t>
  </si>
  <si>
    <t>00111</t>
  </si>
  <si>
    <t>00211</t>
  </si>
  <si>
    <t>00512</t>
  </si>
  <si>
    <t xml:space="preserve">Total </t>
  </si>
  <si>
    <t>Q3</t>
  </si>
  <si>
    <t>Tax to be deducted</t>
  </si>
  <si>
    <t>FY 2020-21</t>
  </si>
  <si>
    <t>Name of Employee</t>
  </si>
  <si>
    <t>Pernmanent Account Number of the Employee</t>
  </si>
  <si>
    <t>AAJPM2855H</t>
  </si>
  <si>
    <t>BAXPR7834L</t>
  </si>
  <si>
    <t>COKPM8865K</t>
  </si>
  <si>
    <r>
      <rPr>
        <b/>
        <sz val="8"/>
        <color rgb="FFC00000"/>
        <rFont val="Arial"/>
        <family val="2"/>
      </rPr>
      <t>Case-2405</t>
    </r>
    <r>
      <rPr>
        <sz val="8"/>
        <color theme="1"/>
        <rFont val="Arial"/>
        <family val="2"/>
      </rPr>
      <t>, P-22</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</si>
  <si>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</si>
  <si>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</si>
  <si>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</si>
  <si>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</si>
  <si>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</si>
  <si>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</si>
  <si>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</si>
  <si>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</si>
  <si>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</si>
  <si>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</si>
  <si>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</si>
  <si>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</si>
  <si>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</si>
  <si>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</si>
  <si>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</si>
  <si>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</si>
  <si>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</si>
  <si>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</si>
  <si>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</si>
  <si>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</si>
  <si>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t>Tax</t>
  </si>
  <si>
    <t>SALARIES</t>
  </si>
  <si>
    <t xml:space="preserve">HRA Exemption u/s 10(13A) </t>
  </si>
  <si>
    <t>Basic Salary + DA + HRA</t>
  </si>
  <si>
    <t>Annual Salary</t>
  </si>
  <si>
    <t>Date of  joining / Employment Period</t>
  </si>
  <si>
    <t>7 Months</t>
  </si>
  <si>
    <t xml:space="preserve">9 Months &amp; 1 Day </t>
  </si>
  <si>
    <t xml:space="preserve">4  Months &amp; 1 Day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</si>
</sst>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43">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sz val="14"/>
      <color rgb="FF0000FF"/>
      <name val="Arial"/>
      <family val="2"/>
    </font>
    <font>
      <i/>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24"/>
      <color rgb="FFC00000"/>
      <name val="Calibri"/>
      <family val="2"/>
      <scheme val="minor"/>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9"/>
      <color theme="9" tint="-0.499984740745262"/>
      <name val="Arial"/>
      <family val="2"/>
    </font>
    <font>
      <sz val="8"/>
      <color rgb="FF0066FF"/>
      <name val="Arial"/>
      <family val="2"/>
    </font>
    <font>
      <b/>
      <sz val="8"/>
      <color rgb="FF0033CC"/>
      <name val="Arial"/>
      <family val="2"/>
    </font>
    <font>
      <i/>
      <sz val="10"/>
      <color theme="1"/>
      <name val="Arial Narrow"/>
      <family val="2"/>
    </font>
    <font>
      <b/>
      <sz val="8"/>
      <color rgb="FFC00000"/>
      <name val="Arial"/>
      <family val="2"/>
    </font>
    <font>
      <sz val="12"/>
      <color theme="9" tint="-0.249977111117893"/>
      <name val="Arial"/>
      <family val="2"/>
    </font>
    <font>
      <sz val="9"/>
      <color rgb="FF0033CC"/>
      <name val="Arial Narrow"/>
      <family val="2"/>
    </font>
    <font>
      <sz val="9"/>
      <color rgb="FFC00000"/>
      <name val="Arial Narrow"/>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4" fillId="0" borderId="0"/>
  </cellStyleXfs>
  <cellXfs count="950">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wrapText="1"/>
    </xf>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2" fillId="0" borderId="0" xfId="0" applyFont="1" applyFill="1" applyAlignment="1">
      <alignment horizontal="left" wrapText="1" indent="1"/>
    </xf>
    <xf numFmtId="0" fontId="81" fillId="0" borderId="0" xfId="0" applyFont="1" applyFill="1" applyAlignment="1">
      <alignment horizontal="center"/>
    </xf>
    <xf numFmtId="0" fontId="30" fillId="0" borderId="0" xfId="0" applyFont="1" applyFill="1" applyAlignment="1">
      <alignment horizontal="left" vertical="top" indent="3"/>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3" fillId="2" borderId="4" xfId="1" applyFont="1" applyFill="1" applyBorder="1" applyAlignment="1">
      <alignment horizontal="center"/>
    </xf>
    <xf numFmtId="0" fontId="17" fillId="2" borderId="4" xfId="1" applyFont="1" applyFill="1" applyBorder="1" applyAlignment="1">
      <alignment horizontal="center"/>
    </xf>
    <xf numFmtId="0" fontId="88"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9"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9" fillId="0" borderId="0" xfId="0" applyFont="1" applyFill="1" applyAlignment="1">
      <alignment horizontal="left" indent="2"/>
    </xf>
    <xf numFmtId="0" fontId="99" fillId="0" borderId="0" xfId="0" applyFont="1" applyFill="1" applyBorder="1" applyAlignment="1">
      <alignment horizontal="center" shrinkToFit="1"/>
    </xf>
    <xf numFmtId="0" fontId="100" fillId="0" borderId="0" xfId="0" applyFont="1" applyFill="1" applyAlignment="1">
      <alignment horizontal="left" indent="2"/>
    </xf>
    <xf numFmtId="0" fontId="100" fillId="0" borderId="0" xfId="0" applyFont="1" applyFill="1" applyBorder="1" applyAlignment="1">
      <alignment horizontal="center" shrinkToFit="1"/>
    </xf>
    <xf numFmtId="0" fontId="101" fillId="0" borderId="0" xfId="0" applyFont="1" applyFill="1" applyAlignment="1">
      <alignment horizontal="left" indent="2"/>
    </xf>
    <xf numFmtId="0" fontId="102" fillId="0" borderId="0" xfId="0" applyFont="1" applyAlignment="1">
      <alignment horizontal="left" indent="2"/>
    </xf>
    <xf numFmtId="0" fontId="102" fillId="0" borderId="0" xfId="0" applyFont="1" applyBorder="1" applyAlignment="1">
      <alignment horizontal="center" shrinkToFit="1"/>
    </xf>
    <xf numFmtId="0" fontId="103" fillId="0" borderId="0" xfId="0" applyFont="1" applyAlignment="1">
      <alignment horizontal="center" vertical="center"/>
    </xf>
    <xf numFmtId="0" fontId="86" fillId="2" borderId="0" xfId="0" applyFont="1" applyFill="1" applyBorder="1" applyAlignment="1">
      <alignment horizontal="center" vertical="center" shrinkToFit="1"/>
    </xf>
    <xf numFmtId="0" fontId="86" fillId="2" borderId="0" xfId="0" applyFont="1" applyFill="1" applyAlignment="1">
      <alignment horizontal="center" vertical="center"/>
    </xf>
    <xf numFmtId="0" fontId="104" fillId="2" borderId="0" xfId="0" applyFont="1" applyFill="1" applyAlignment="1">
      <alignment horizontal="center" vertical="center"/>
    </xf>
    <xf numFmtId="0" fontId="87" fillId="0" borderId="0" xfId="0" applyFont="1" applyFill="1" applyBorder="1" applyAlignment="1">
      <alignment horizontal="center"/>
    </xf>
    <xf numFmtId="0" fontId="74" fillId="0" borderId="0" xfId="3" applyFont="1" applyBorder="1" applyAlignment="1">
      <alignment horizontal="center"/>
    </xf>
    <xf numFmtId="0" fontId="109"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3" fillId="2" borderId="45" xfId="1" applyFont="1" applyFill="1" applyBorder="1" applyAlignment="1">
      <alignment horizontal="center"/>
    </xf>
    <xf numFmtId="0" fontId="83" fillId="2" borderId="40" xfId="1" applyFont="1" applyFill="1" applyBorder="1" applyAlignment="1">
      <alignment horizontal="center"/>
    </xf>
    <xf numFmtId="0" fontId="88" fillId="3" borderId="46" xfId="1" applyFont="1" applyFill="1" applyBorder="1" applyAlignment="1"/>
    <xf numFmtId="0" fontId="88"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8"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90" fillId="11" borderId="47" xfId="1" applyFont="1" applyFill="1" applyBorder="1" applyAlignment="1">
      <alignment horizontal="left" indent="1"/>
    </xf>
    <xf numFmtId="0" fontId="91"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9" fillId="17" borderId="50" xfId="0" applyFont="1" applyFill="1" applyBorder="1" applyAlignment="1">
      <alignment horizontal="center" vertical="center"/>
    </xf>
    <xf numFmtId="0" fontId="119"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6" fillId="11" borderId="51" xfId="0" applyFont="1" applyFill="1" applyBorder="1" applyAlignment="1">
      <alignment horizontal="center"/>
    </xf>
    <xf numFmtId="17" fontId="117" fillId="11" borderId="41" xfId="0" applyNumberFormat="1" applyFont="1" applyFill="1" applyBorder="1" applyAlignment="1">
      <alignment horizontal="center"/>
    </xf>
    <xf numFmtId="17" fontId="117"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21" fillId="0" borderId="0" xfId="0" applyFont="1" applyFill="1" applyAlignment="1"/>
    <xf numFmtId="0" fontId="122"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101"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0" borderId="0" xfId="0" applyFont="1" applyFill="1" applyAlignment="1">
      <alignment horizontal="left" indent="1"/>
    </xf>
    <xf numFmtId="0" fontId="80" fillId="0" borderId="0" xfId="0" applyFont="1" applyFill="1" applyAlignment="1">
      <alignment horizontal="left" wrapText="1"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97" fillId="10" borderId="45" xfId="1" applyFont="1" applyFill="1" applyBorder="1" applyAlignment="1">
      <alignment horizontal="center"/>
    </xf>
    <xf numFmtId="0" fontId="97" fillId="10" borderId="4" xfId="1" applyFont="1" applyFill="1" applyBorder="1" applyAlignment="1">
      <alignment horizontal="center"/>
    </xf>
    <xf numFmtId="0" fontId="97" fillId="10" borderId="38" xfId="1" applyFont="1" applyFill="1" applyBorder="1" applyAlignment="1">
      <alignment horizontal="center"/>
    </xf>
    <xf numFmtId="0" fontId="56" fillId="11" borderId="25" xfId="1" applyFont="1" applyFill="1" applyBorder="1" applyAlignment="1"/>
    <xf numFmtId="0" fontId="88" fillId="11" borderId="25" xfId="1" applyFont="1" applyFill="1" applyBorder="1" applyAlignment="1"/>
    <xf numFmtId="0" fontId="56" fillId="11" borderId="25" xfId="1" applyFont="1" applyFill="1" applyBorder="1" applyAlignment="1">
      <alignment horizontal="left" indent="1"/>
    </xf>
    <xf numFmtId="0" fontId="59" fillId="11" borderId="25" xfId="1" applyFont="1" applyFill="1" applyBorder="1" applyAlignment="1">
      <alignment horizontal="left" indent="1"/>
    </xf>
    <xf numFmtId="0" fontId="90" fillId="11" borderId="25" xfId="1" applyFont="1" applyFill="1" applyBorder="1" applyAlignment="1">
      <alignment horizontal="left" indent="1"/>
    </xf>
    <xf numFmtId="0" fontId="56" fillId="11" borderId="26" xfId="1" applyFont="1" applyFill="1" applyBorder="1" applyAlignment="1"/>
    <xf numFmtId="0" fontId="56" fillId="0" borderId="8" xfId="1" applyFont="1" applyFill="1" applyBorder="1" applyAlignment="1">
      <alignment horizontal="left" indent="1"/>
    </xf>
    <xf numFmtId="0" fontId="88" fillId="13" borderId="0" xfId="1" applyFont="1" applyFill="1" applyBorder="1" applyAlignment="1"/>
    <xf numFmtId="0" fontId="56" fillId="13" borderId="0" xfId="1" applyFont="1" applyFill="1" applyBorder="1" applyAlignment="1">
      <alignment horizontal="left" indent="2"/>
    </xf>
    <xf numFmtId="0" fontId="56" fillId="13" borderId="0" xfId="1" applyFont="1" applyFill="1" applyBorder="1" applyAlignment="1">
      <alignment horizontal="left" indent="1"/>
    </xf>
    <xf numFmtId="0" fontId="56" fillId="13" borderId="0" xfId="1" applyFont="1" applyFill="1" applyBorder="1" applyAlignment="1"/>
    <xf numFmtId="0" fontId="56" fillId="13" borderId="1" xfId="1" applyFont="1" applyFill="1" applyBorder="1" applyAlignment="1"/>
    <xf numFmtId="0" fontId="56" fillId="10" borderId="7" xfId="1" applyFont="1" applyFill="1" applyBorder="1" applyAlignment="1"/>
    <xf numFmtId="0" fontId="88" fillId="10" borderId="7" xfId="1" applyFont="1" applyFill="1" applyBorder="1" applyAlignment="1"/>
    <xf numFmtId="0" fontId="56" fillId="10" borderId="7" xfId="1" applyFont="1" applyFill="1" applyBorder="1" applyAlignment="1">
      <alignment horizontal="left" indent="1"/>
    </xf>
    <xf numFmtId="0" fontId="89" fillId="10" borderId="7" xfId="1" applyFont="1" applyFill="1" applyBorder="1" applyAlignment="1">
      <alignment horizontal="center"/>
    </xf>
    <xf numFmtId="0" fontId="56" fillId="10" borderId="9" xfId="1" applyFont="1" applyFill="1" applyBorder="1" applyAlignment="1"/>
    <xf numFmtId="0" fontId="11" fillId="15" borderId="15" xfId="1" applyFont="1" applyFill="1" applyBorder="1" applyAlignment="1"/>
    <xf numFmtId="0" fontId="88" fillId="0" borderId="8" xfId="1" applyFont="1" applyFill="1" applyBorder="1" applyAlignment="1">
      <alignment horizontal="left"/>
    </xf>
    <xf numFmtId="0" fontId="56" fillId="0" borderId="8" xfId="1" applyFont="1" applyFill="1" applyBorder="1" applyAlignment="1">
      <alignment horizontal="left"/>
    </xf>
    <xf numFmtId="0" fontId="56" fillId="0" borderId="10" xfId="1" applyFont="1" applyFill="1" applyBorder="1" applyAlignment="1">
      <alignment horizontal="left"/>
    </xf>
    <xf numFmtId="0" fontId="86" fillId="0" borderId="0" xfId="0" applyFont="1" applyFill="1" applyAlignment="1">
      <alignment horizontal="center"/>
    </xf>
    <xf numFmtId="0" fontId="86"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58" fillId="0" borderId="8" xfId="1" applyFont="1" applyFill="1" applyBorder="1" applyAlignment="1">
      <alignment horizontal="left"/>
    </xf>
    <xf numFmtId="0" fontId="126" fillId="0" borderId="0" xfId="0" applyFont="1" applyAlignment="1">
      <alignment horizontal="center"/>
    </xf>
    <xf numFmtId="0" fontId="125" fillId="18" borderId="61" xfId="0" applyFont="1" applyFill="1" applyBorder="1" applyAlignment="1">
      <alignment horizontal="justify" wrapText="1"/>
    </xf>
    <xf numFmtId="0" fontId="125" fillId="18" borderId="61" xfId="0" applyFont="1" applyFill="1" applyBorder="1" applyAlignment="1">
      <alignment horizontal="left" vertical="center" wrapText="1"/>
    </xf>
    <xf numFmtId="0" fontId="115" fillId="12" borderId="0" xfId="0" applyFont="1" applyFill="1" applyAlignment="1">
      <alignment horizontal="center"/>
    </xf>
    <xf numFmtId="0" fontId="115" fillId="12" borderId="0" xfId="0" applyFont="1" applyFill="1" applyAlignment="1">
      <alignment wrapText="1"/>
    </xf>
    <xf numFmtId="0" fontId="115" fillId="15" borderId="0" xfId="0" applyFont="1" applyFill="1" applyAlignment="1">
      <alignment wrapText="1"/>
    </xf>
    <xf numFmtId="0" fontId="80" fillId="15" borderId="0" xfId="0" applyFont="1" applyFill="1" applyAlignment="1">
      <alignment horizontal="center"/>
    </xf>
    <xf numFmtId="0" fontId="127" fillId="18" borderId="61" xfId="0" applyFont="1" applyFill="1" applyBorder="1" applyAlignment="1">
      <alignment horizontal="center" wrapText="1"/>
    </xf>
    <xf numFmtId="0" fontId="127" fillId="18" borderId="61" xfId="0" applyFont="1" applyFill="1" applyBorder="1" applyAlignment="1">
      <alignment horizontal="center" vertical="center" wrapText="1"/>
    </xf>
    <xf numFmtId="0" fontId="32" fillId="0" borderId="0" xfId="0" applyFont="1" applyAlignment="1">
      <alignment horizontal="center" vertical="center"/>
    </xf>
    <xf numFmtId="0" fontId="128" fillId="0" borderId="0" xfId="0" applyFont="1"/>
    <xf numFmtId="0" fontId="129" fillId="0" borderId="0" xfId="0" applyFont="1" applyAlignment="1">
      <alignment wrapText="1"/>
    </xf>
    <xf numFmtId="0" fontId="11" fillId="0" borderId="8" xfId="1" applyFont="1" applyFill="1" applyBorder="1" applyAlignment="1">
      <alignment horizontal="left"/>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30"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31" fillId="0" borderId="0" xfId="3" applyFont="1"/>
    <xf numFmtId="9" fontId="3" fillId="0" borderId="0" xfId="3" applyNumberFormat="1" applyFont="1" applyAlignment="1">
      <alignment horizontal="center"/>
    </xf>
    <xf numFmtId="15" fontId="132" fillId="0" borderId="0" xfId="3" applyNumberFormat="1" applyFont="1"/>
    <xf numFmtId="0" fontId="7" fillId="2" borderId="2" xfId="3" applyFont="1" applyFill="1" applyBorder="1"/>
    <xf numFmtId="0" fontId="1" fillId="0" borderId="0" xfId="5" applyFont="1"/>
    <xf numFmtId="0" fontId="3" fillId="0" borderId="0" xfId="5" applyFont="1"/>
    <xf numFmtId="0" fontId="3" fillId="0" borderId="0" xfId="5" applyFont="1" applyBorder="1"/>
    <xf numFmtId="0" fontId="31" fillId="0" borderId="0" xfId="5" applyFont="1" applyBorder="1"/>
    <xf numFmtId="0" fontId="2" fillId="0" borderId="0" xfId="5" applyFont="1" applyBorder="1" applyAlignment="1">
      <alignment horizontal="left"/>
    </xf>
    <xf numFmtId="0" fontId="38" fillId="0" borderId="0" xfId="5" applyFont="1" applyBorder="1"/>
    <xf numFmtId="0" fontId="135" fillId="0" borderId="0" xfId="5" applyFont="1" applyBorder="1"/>
    <xf numFmtId="0" fontId="7" fillId="0" borderId="0" xfId="5" applyFont="1" applyFill="1" applyBorder="1"/>
    <xf numFmtId="0" fontId="42" fillId="0" borderId="0" xfId="5" applyFont="1" applyBorder="1" applyAlignment="1">
      <alignment horizontal="left"/>
    </xf>
    <xf numFmtId="0" fontId="2" fillId="0" borderId="0" xfId="5" applyFont="1" applyBorder="1"/>
    <xf numFmtId="0" fontId="7" fillId="0" borderId="0" xfId="5" applyFont="1" applyBorder="1"/>
    <xf numFmtId="0" fontId="47" fillId="0" borderId="0" xfId="5" applyFont="1" applyBorder="1"/>
    <xf numFmtId="0" fontId="2" fillId="0" borderId="0" xfId="5" applyFont="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1" fontId="3" fillId="0" borderId="24" xfId="5" applyNumberFormat="1" applyFont="1" applyBorder="1"/>
    <xf numFmtId="1" fontId="3" fillId="0" borderId="34" xfId="5" applyNumberFormat="1" applyFont="1" applyBorder="1"/>
    <xf numFmtId="1" fontId="121" fillId="0" borderId="30" xfId="5" applyNumberFormat="1" applyFont="1" applyBorder="1"/>
    <xf numFmtId="1" fontId="121" fillId="0" borderId="24" xfId="5" applyNumberFormat="1" applyFont="1" applyBorder="1"/>
    <xf numFmtId="1" fontId="10" fillId="0" borderId="39" xfId="5" applyNumberFormat="1" applyFont="1" applyBorder="1"/>
    <xf numFmtId="1" fontId="120" fillId="2" borderId="24" xfId="5" applyNumberFormat="1" applyFont="1" applyFill="1" applyBorder="1"/>
    <xf numFmtId="0" fontId="3" fillId="0" borderId="24" xfId="0" applyFont="1" applyBorder="1"/>
    <xf numFmtId="0" fontId="3" fillId="0" borderId="34" xfId="5"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3" fillId="0" borderId="47" xfId="5" applyNumberFormat="1" applyFont="1" applyBorder="1"/>
    <xf numFmtId="1" fontId="3" fillId="0" borderId="49" xfId="5" applyNumberFormat="1" applyFont="1" applyBorder="1"/>
    <xf numFmtId="1" fontId="3" fillId="0" borderId="49" xfId="5" applyNumberFormat="1" applyFont="1" applyBorder="1" applyAlignment="1">
      <alignment horizontal="right"/>
    </xf>
    <xf numFmtId="1" fontId="121" fillId="0" borderId="55" xfId="5" applyNumberFormat="1" applyFont="1" applyBorder="1" applyAlignment="1">
      <alignment horizontal="right"/>
    </xf>
    <xf numFmtId="1" fontId="121" fillId="0" borderId="55" xfId="5" applyNumberFormat="1" applyFont="1" applyBorder="1"/>
    <xf numFmtId="1" fontId="121" fillId="0" borderId="47" xfId="5" applyNumberFormat="1" applyFont="1" applyBorder="1"/>
    <xf numFmtId="1" fontId="10" fillId="0" borderId="62" xfId="5" applyNumberFormat="1" applyFont="1" applyBorder="1"/>
    <xf numFmtId="1" fontId="135" fillId="0" borderId="24" xfId="0" applyNumberFormat="1" applyFont="1" applyFill="1" applyBorder="1" applyAlignment="1">
      <alignment horizontal="center" shrinkToFit="1"/>
    </xf>
    <xf numFmtId="1" fontId="3" fillId="0" borderId="47" xfId="5" applyNumberFormat="1" applyFont="1" applyBorder="1" applyAlignment="1">
      <alignment horizontal="right"/>
    </xf>
    <xf numFmtId="1" fontId="10" fillId="0" borderId="62" xfId="5" applyNumberFormat="1" applyFont="1" applyBorder="1" applyAlignment="1">
      <alignment horizontal="right"/>
    </xf>
    <xf numFmtId="1" fontId="120" fillId="2" borderId="47" xfId="5" applyNumberFormat="1" applyFont="1" applyFill="1" applyBorder="1"/>
    <xf numFmtId="0" fontId="3" fillId="0" borderId="47" xfId="5" applyFont="1" applyBorder="1"/>
    <xf numFmtId="0" fontId="3" fillId="0" borderId="49" xfId="5" applyFont="1" applyBorder="1"/>
    <xf numFmtId="1" fontId="3" fillId="0" borderId="64" xfId="5" applyNumberFormat="1" applyFont="1" applyBorder="1"/>
    <xf numFmtId="1" fontId="3" fillId="0" borderId="62" xfId="5" applyNumberFormat="1" applyFont="1" applyBorder="1" applyAlignment="1">
      <alignment horizontal="right"/>
    </xf>
    <xf numFmtId="1" fontId="110" fillId="0" borderId="39" xfId="5" applyNumberFormat="1" applyFont="1" applyBorder="1" applyAlignment="1">
      <alignment horizontal="right"/>
    </xf>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7" fillId="0" borderId="28" xfId="5" applyFont="1" applyBorder="1" applyAlignment="1">
      <alignment horizontal="right"/>
    </xf>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0" fontId="7" fillId="0" borderId="24" xfId="5" applyFont="1" applyBorder="1" applyAlignment="1">
      <alignment horizontal="center" shrinkToFit="1"/>
    </xf>
    <xf numFmtId="0" fontId="31" fillId="2" borderId="24" xfId="5" applyFont="1" applyFill="1" applyBorder="1" applyAlignment="1">
      <alignment horizontal="center" shrinkToFit="1"/>
    </xf>
    <xf numFmtId="0" fontId="121" fillId="2" borderId="0" xfId="5" applyFont="1" applyFill="1"/>
    <xf numFmtId="0" fontId="110" fillId="2" borderId="0" xfId="5" applyFont="1" applyFill="1" applyBorder="1" applyAlignment="1">
      <alignment horizontal="right"/>
    </xf>
    <xf numFmtId="0" fontId="135" fillId="0" borderId="0" xfId="5" applyFont="1" applyBorder="1" applyAlignment="1">
      <alignment horizontal="left" indent="1"/>
    </xf>
    <xf numFmtId="0" fontId="131" fillId="0" borderId="0" xfId="5" applyFont="1" applyBorder="1"/>
    <xf numFmtId="0" fontId="2" fillId="0" borderId="24" xfId="5" applyFont="1" applyBorder="1" applyAlignment="1">
      <alignment horizontal="center" vertical="center" wrapText="1"/>
    </xf>
    <xf numFmtId="0" fontId="2" fillId="0" borderId="47"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13" fillId="0" borderId="0" xfId="3" applyFont="1" applyBorder="1" applyAlignment="1">
      <alignment horizontal="center" shrinkToFit="1"/>
    </xf>
    <xf numFmtId="0" fontId="13" fillId="0" borderId="0" xfId="3" applyFont="1" applyBorder="1" applyAlignment="1">
      <alignment horizontal="center" vertical="center" shrinkToFit="1"/>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xf numFmtId="1" fontId="7" fillId="0" borderId="0" xfId="5" applyNumberFormat="1" applyFont="1"/>
    <xf numFmtId="0" fontId="7" fillId="0" borderId="0" xfId="5" applyFont="1" applyBorder="1" applyAlignment="1">
      <alignment horizontal="right"/>
    </xf>
    <xf numFmtId="0" fontId="110" fillId="0" borderId="2" xfId="5" applyFont="1" applyBorder="1" applyAlignment="1">
      <alignment horizontal="right"/>
    </xf>
    <xf numFmtId="0" fontId="110" fillId="0" borderId="2" xfId="5" applyFont="1" applyBorder="1"/>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2" fontId="2" fillId="0" borderId="0" xfId="5" applyNumberFormat="1" applyFont="1" applyFill="1" applyBorder="1" applyAlignment="1">
      <alignment horizontal="center"/>
    </xf>
    <xf numFmtId="0" fontId="110" fillId="0" borderId="2" xfId="5" applyFont="1" applyBorder="1" applyAlignment="1">
      <alignment horizontal="left"/>
    </xf>
    <xf numFmtId="0" fontId="56" fillId="0" borderId="0" xfId="1" applyFont="1" applyBorder="1" applyAlignment="1"/>
    <xf numFmtId="0" fontId="83" fillId="0" borderId="0" xfId="1" applyFont="1" applyBorder="1" applyAlignment="1"/>
    <xf numFmtId="0" fontId="56" fillId="0" borderId="0" xfId="1" applyFont="1" applyBorder="1"/>
    <xf numFmtId="0" fontId="56" fillId="0" borderId="0" xfId="1" applyFont="1" applyBorder="1" applyAlignment="1">
      <alignment horizontal="left" indent="2"/>
    </xf>
    <xf numFmtId="0" fontId="96" fillId="0" borderId="0" xfId="1" applyFont="1" applyBorder="1" applyAlignment="1"/>
    <xf numFmtId="0" fontId="56" fillId="0" borderId="0" xfId="1" applyFont="1" applyBorder="1" applyAlignment="1">
      <alignment horizontal="left" indent="4"/>
    </xf>
    <xf numFmtId="0" fontId="120" fillId="0" borderId="0" xfId="1" applyFont="1" applyBorder="1" applyAlignment="1">
      <alignment horizontal="left" indent="6"/>
    </xf>
    <xf numFmtId="0" fontId="98" fillId="0" borderId="0" xfId="0" applyFont="1" applyFill="1" applyBorder="1" applyAlignment="1">
      <alignment horizont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8" fillId="0" borderId="0" xfId="5" applyFont="1" applyBorder="1" applyAlignment="1">
      <alignment horizontal="center" vertical="center" wrapText="1"/>
    </xf>
    <xf numFmtId="0" fontId="30" fillId="0" borderId="0" xfId="5" applyFont="1" applyAlignment="1">
      <alignment horizontal="center"/>
    </xf>
    <xf numFmtId="0" fontId="98" fillId="0" borderId="17" xfId="5" applyFont="1" applyBorder="1" applyAlignment="1">
      <alignment horizontal="center"/>
    </xf>
    <xf numFmtId="165" fontId="98" fillId="0" borderId="18" xfId="5" applyNumberFormat="1" applyFont="1" applyBorder="1" applyAlignment="1">
      <alignment horizontal="center"/>
    </xf>
    <xf numFmtId="0" fontId="98" fillId="0" borderId="18" xfId="5" applyFont="1" applyBorder="1" applyAlignment="1">
      <alignment horizontal="center"/>
    </xf>
    <xf numFmtId="49" fontId="98" fillId="0" borderId="18" xfId="5" applyNumberFormat="1" applyFont="1" applyBorder="1" applyAlignment="1">
      <alignment horizontal="center"/>
    </xf>
    <xf numFmtId="0" fontId="98" fillId="0" borderId="19" xfId="5" applyFont="1" applyBorder="1" applyAlignment="1">
      <alignment horizontal="center"/>
    </xf>
    <xf numFmtId="0" fontId="138"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8" fillId="0" borderId="20" xfId="5" applyFont="1" applyBorder="1" applyAlignment="1">
      <alignment horizontal="left" vertical="center" wrapText="1"/>
    </xf>
    <xf numFmtId="0" fontId="138"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1" fontId="30" fillId="0" borderId="0" xfId="5" applyNumberFormat="1" applyFont="1" applyBorder="1" applyAlignment="1">
      <alignment horizontal="right"/>
    </xf>
    <xf numFmtId="165" fontId="3" fillId="0" borderId="24" xfId="5" applyNumberFormat="1" applyFont="1" applyBorder="1" applyAlignment="1">
      <alignment horizontal="center" vertical="center" wrapText="1"/>
    </xf>
    <xf numFmtId="0" fontId="31" fillId="0" borderId="0" xfId="0" applyFont="1" applyAlignment="1">
      <alignment horizontal="left" indent="1"/>
    </xf>
    <xf numFmtId="0" fontId="31" fillId="0" borderId="0" xfId="0" applyFont="1" applyAlignment="1">
      <alignment horizontal="left" vertical="center" indent="1"/>
    </xf>
    <xf numFmtId="1" fontId="3" fillId="0" borderId="24" xfId="5" applyNumberFormat="1" applyFont="1" applyBorder="1" applyAlignment="1">
      <alignment horizontal="center"/>
    </xf>
    <xf numFmtId="165" fontId="141" fillId="0" borderId="47" xfId="5" applyNumberFormat="1" applyFont="1" applyBorder="1" applyAlignment="1">
      <alignment horizontal="center" vertical="center" wrapText="1"/>
    </xf>
    <xf numFmtId="165" fontId="142" fillId="2" borderId="47" xfId="5" applyNumberFormat="1" applyFont="1" applyFill="1" applyBorder="1" applyAlignment="1">
      <alignment horizontal="center" vertical="center" wrapText="1"/>
    </xf>
    <xf numFmtId="1" fontId="3" fillId="9" borderId="17" xfId="5" applyNumberFormat="1" applyFont="1" applyFill="1" applyBorder="1" applyAlignment="1" applyProtection="1">
      <alignment horizontal="center" shrinkToFit="1"/>
    </xf>
    <xf numFmtId="0" fontId="110" fillId="9" borderId="18" xfId="5" applyFont="1" applyFill="1" applyBorder="1"/>
    <xf numFmtId="0" fontId="3" fillId="9" borderId="18" xfId="5" applyFont="1" applyFill="1" applyBorder="1"/>
    <xf numFmtId="0" fontId="39" fillId="9" borderId="24" xfId="5" applyFont="1" applyFill="1" applyBorder="1" applyAlignment="1">
      <alignment horizontal="center"/>
    </xf>
    <xf numFmtId="1" fontId="7" fillId="9" borderId="47" xfId="5" applyNumberFormat="1" applyFont="1" applyFill="1" applyBorder="1"/>
    <xf numFmtId="0" fontId="31" fillId="9" borderId="24" xfId="5" applyFont="1" applyFill="1" applyBorder="1" applyAlignment="1">
      <alignment horizontal="center" shrinkToFit="1"/>
    </xf>
    <xf numFmtId="0" fontId="31" fillId="9" borderId="0" xfId="5" applyFont="1" applyFill="1" applyBorder="1"/>
    <xf numFmtId="0" fontId="2" fillId="9" borderId="0" xfId="5" applyFont="1" applyFill="1" applyBorder="1" applyAlignment="1">
      <alignment horizontal="left"/>
    </xf>
    <xf numFmtId="1" fontId="3" fillId="9" borderId="24" xfId="5" applyNumberFormat="1" applyFont="1" applyFill="1" applyBorder="1"/>
    <xf numFmtId="1" fontId="3" fillId="9" borderId="47" xfId="5" applyNumberFormat="1" applyFont="1" applyFill="1" applyBorder="1"/>
    <xf numFmtId="0" fontId="31" fillId="9" borderId="1" xfId="5" applyFont="1" applyFill="1" applyBorder="1"/>
    <xf numFmtId="0" fontId="2" fillId="9" borderId="26" xfId="5" applyFont="1" applyFill="1" applyBorder="1" applyAlignment="1">
      <alignment horizontal="left"/>
    </xf>
    <xf numFmtId="1" fontId="3" fillId="9" borderId="34" xfId="5" applyNumberFormat="1" applyFont="1" applyFill="1" applyBorder="1"/>
    <xf numFmtId="1" fontId="3" fillId="9" borderId="49" xfId="5" applyNumberFormat="1" applyFont="1" applyFill="1" applyBorder="1"/>
    <xf numFmtId="0" fontId="135" fillId="9" borderId="0" xfId="5" applyFont="1" applyFill="1" applyBorder="1" applyAlignment="1">
      <alignment horizontal="left" indent="4"/>
    </xf>
    <xf numFmtId="0" fontId="31" fillId="9" borderId="20" xfId="5" applyFont="1" applyFill="1" applyBorder="1" applyAlignment="1">
      <alignment horizontal="center" shrinkToFit="1"/>
    </xf>
    <xf numFmtId="0" fontId="51" fillId="9" borderId="21" xfId="5" applyFont="1" applyFill="1" applyBorder="1" applyAlignment="1"/>
    <xf numFmtId="0" fontId="135" fillId="9" borderId="21" xfId="5" applyFont="1" applyFill="1" applyBorder="1" applyAlignment="1">
      <alignment horizontal="left" indent="4"/>
    </xf>
    <xf numFmtId="1" fontId="3" fillId="9" borderId="20" xfId="5" applyNumberFormat="1" applyFont="1" applyFill="1" applyBorder="1"/>
    <xf numFmtId="1" fontId="3" fillId="9" borderId="63" xfId="5" applyNumberFormat="1" applyFont="1" applyFill="1" applyBorder="1" applyAlignment="1">
      <alignment horizontal="right"/>
    </xf>
    <xf numFmtId="0" fontId="31" fillId="9" borderId="34" xfId="5" applyFont="1" applyFill="1" applyBorder="1" applyAlignment="1">
      <alignment horizontal="center" shrinkToFi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8" fillId="0" borderId="58" xfId="0" applyFont="1" applyFill="1" applyBorder="1" applyAlignment="1">
      <alignment horizontal="center" wrapText="1"/>
    </xf>
    <xf numFmtId="0" fontId="98" fillId="0" borderId="59" xfId="0" applyFont="1" applyFill="1" applyBorder="1" applyAlignment="1">
      <alignment horizontal="center" wrapText="1"/>
    </xf>
    <xf numFmtId="0" fontId="98"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8" fillId="11" borderId="11" xfId="1" applyFont="1" applyFill="1" applyBorder="1" applyAlignment="1">
      <alignment horizontal="center"/>
    </xf>
    <xf numFmtId="0" fontId="118" fillId="11" borderId="3" xfId="1" applyFont="1" applyFill="1" applyBorder="1" applyAlignment="1">
      <alignment horizontal="center"/>
    </xf>
    <xf numFmtId="0" fontId="118" fillId="11" borderId="38" xfId="1"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6" fillId="11" borderId="42" xfId="0" applyFont="1" applyFill="1" applyBorder="1" applyAlignment="1">
      <alignment horizontal="center"/>
    </xf>
    <xf numFmtId="0" fontId="116"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84" fillId="0" borderId="42" xfId="1" applyFont="1" applyFill="1" applyBorder="1" applyAlignment="1">
      <alignment horizontal="center"/>
    </xf>
    <xf numFmtId="0" fontId="84" fillId="0" borderId="43" xfId="1" applyFont="1" applyFill="1" applyBorder="1" applyAlignment="1">
      <alignment horizontal="center"/>
    </xf>
    <xf numFmtId="0" fontId="84" fillId="0" borderId="44" xfId="1" applyFont="1" applyFill="1" applyBorder="1" applyAlignment="1">
      <alignment horizontal="center"/>
    </xf>
    <xf numFmtId="0" fontId="95" fillId="0" borderId="30" xfId="0" applyFont="1" applyFill="1" applyBorder="1" applyAlignment="1">
      <alignment horizontal="center" wrapText="1"/>
    </xf>
    <xf numFmtId="0" fontId="95" fillId="0" borderId="31" xfId="0" applyFont="1" applyFill="1" applyBorder="1" applyAlignment="1">
      <alignment horizontal="center" wrapText="1"/>
    </xf>
    <xf numFmtId="0" fontId="95" fillId="0" borderId="33" xfId="0" applyFont="1" applyFill="1" applyBorder="1" applyAlignment="1">
      <alignment horizontal="center" wrapText="1"/>
    </xf>
    <xf numFmtId="0" fontId="84" fillId="16" borderId="42" xfId="1" applyFont="1" applyFill="1" applyBorder="1" applyAlignment="1">
      <alignment horizontal="center"/>
    </xf>
    <xf numFmtId="0" fontId="84" fillId="16" borderId="43" xfId="1" applyFont="1" applyFill="1" applyBorder="1" applyAlignment="1">
      <alignment horizontal="center"/>
    </xf>
    <xf numFmtId="0" fontId="84" fillId="16" borderId="18" xfId="1" applyFont="1" applyFill="1" applyBorder="1" applyAlignment="1">
      <alignment horizontal="center"/>
    </xf>
    <xf numFmtId="0" fontId="84" fillId="16" borderId="44" xfId="1" applyFont="1" applyFill="1" applyBorder="1" applyAlignment="1">
      <alignment horizontal="center"/>
    </xf>
    <xf numFmtId="0" fontId="95" fillId="0" borderId="21" xfId="0" applyFont="1" applyFill="1" applyBorder="1" applyAlignment="1">
      <alignment horizontal="center" wrapText="1"/>
    </xf>
    <xf numFmtId="0" fontId="97" fillId="10" borderId="11" xfId="1" applyFont="1" applyFill="1" applyBorder="1" applyAlignment="1">
      <alignment horizontal="center"/>
    </xf>
    <xf numFmtId="0" fontId="97" fillId="10" borderId="12" xfId="1" applyFont="1" applyFill="1" applyBorder="1" applyAlignment="1">
      <alignment horizontal="center"/>
    </xf>
    <xf numFmtId="0" fontId="31" fillId="0" borderId="0" xfId="5" applyFont="1" applyAlignment="1">
      <alignment horizontal="right"/>
    </xf>
    <xf numFmtId="0" fontId="137" fillId="0" borderId="21" xfId="5" applyFont="1" applyBorder="1" applyAlignment="1">
      <alignment horizontal="center" vertical="center" shrinkToFit="1"/>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3" fillId="0" borderId="22"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11" fillId="0" borderId="30" xfId="0" applyFont="1" applyFill="1" applyBorder="1" applyAlignment="1">
      <alignment horizontal="center" wrapText="1"/>
    </xf>
    <xf numFmtId="0" fontId="111" fillId="0" borderId="31" xfId="0" applyFont="1" applyFill="1" applyBorder="1" applyAlignment="1">
      <alignment horizontal="center" wrapText="1"/>
    </xf>
    <xf numFmtId="0" fontId="111"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3" fillId="0" borderId="20" xfId="3" applyFont="1" applyBorder="1" applyAlignment="1">
      <alignment horizontal="center"/>
    </xf>
    <xf numFmtId="0" fontId="133" fillId="0" borderId="21" xfId="3" applyFont="1" applyBorder="1" applyAlignment="1">
      <alignment horizontal="center"/>
    </xf>
    <xf numFmtId="0" fontId="133"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68" t="s">
        <v>96</v>
      </c>
      <c r="B1" s="768"/>
      <c r="C1" s="768"/>
      <c r="D1" s="768"/>
      <c r="E1" s="768"/>
    </row>
    <row r="2" spans="1:7" ht="30" customHeight="1">
      <c r="A2" s="769" t="s">
        <v>218</v>
      </c>
      <c r="B2" s="769"/>
      <c r="C2" s="769"/>
      <c r="D2" s="769"/>
      <c r="E2" s="769"/>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70" t="s">
        <v>30</v>
      </c>
      <c r="B32" s="771"/>
      <c r="C32" s="69">
        <v>150000</v>
      </c>
      <c r="D32" s="69">
        <v>-214000</v>
      </c>
      <c r="E32" s="70"/>
    </row>
    <row r="33" spans="1:5" ht="20.100000000000001" customHeight="1">
      <c r="A33" s="772" t="s">
        <v>26</v>
      </c>
      <c r="B33" s="773"/>
      <c r="C33" s="69">
        <v>67000</v>
      </c>
      <c r="D33" s="69">
        <v>-26000</v>
      </c>
      <c r="E33" s="69">
        <v>100000</v>
      </c>
    </row>
    <row r="34" spans="1:5" ht="19.5" customHeight="1">
      <c r="A34" s="770" t="s">
        <v>22</v>
      </c>
      <c r="B34" s="771"/>
      <c r="C34" s="69">
        <v>240000</v>
      </c>
      <c r="D34" s="69">
        <v>165000</v>
      </c>
      <c r="E34" s="69">
        <v>218000</v>
      </c>
    </row>
    <row r="35" spans="1:5" ht="20.100000000000001" customHeight="1">
      <c r="A35" s="774" t="s">
        <v>31</v>
      </c>
      <c r="B35" s="775"/>
      <c r="C35" s="69"/>
      <c r="D35" s="69">
        <v>42000</v>
      </c>
      <c r="E35" s="69">
        <v>21000</v>
      </c>
    </row>
    <row r="36" spans="1:5" ht="20.100000000000001" customHeight="1">
      <c r="A36" s="776" t="s">
        <v>90</v>
      </c>
      <c r="B36" s="776"/>
      <c r="C36" s="776"/>
      <c r="D36" s="776"/>
      <c r="E36" s="776"/>
    </row>
    <row r="37" spans="1:5" ht="20.100000000000001" customHeight="1">
      <c r="A37" s="777" t="s">
        <v>164</v>
      </c>
      <c r="B37" s="778"/>
      <c r="C37" s="73" t="s">
        <v>165</v>
      </c>
      <c r="D37" s="61" t="s">
        <v>29</v>
      </c>
      <c r="E37" s="42"/>
    </row>
    <row r="38" spans="1:5" ht="20.100000000000001" customHeight="1">
      <c r="A38" s="779" t="s">
        <v>131</v>
      </c>
      <c r="B38" s="780"/>
      <c r="C38" s="74" t="s">
        <v>57</v>
      </c>
      <c r="D38" s="62" t="s">
        <v>29</v>
      </c>
      <c r="E38" s="44"/>
    </row>
    <row r="39" spans="1:5" ht="20.100000000000001" customHeight="1">
      <c r="A39" s="781" t="s">
        <v>166</v>
      </c>
      <c r="B39" s="782"/>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67" t="s">
        <v>37</v>
      </c>
      <c r="B95" s="767"/>
      <c r="C95" s="2"/>
      <c r="D95" s="2">
        <f>+D52</f>
        <v>42799</v>
      </c>
      <c r="E95" s="2">
        <f>+E52</f>
        <v>42822</v>
      </c>
    </row>
    <row r="96" spans="1:5" ht="20.100000000000001" customHeight="1">
      <c r="A96" s="767" t="str">
        <f>+A53</f>
        <v xml:space="preserve">Challan No provided by HDFC Bank </v>
      </c>
      <c r="B96" s="767"/>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68" t="s">
        <v>95</v>
      </c>
      <c r="B1" s="768"/>
      <c r="C1" s="768"/>
      <c r="D1" s="768"/>
      <c r="E1" s="768"/>
    </row>
    <row r="2" spans="1:7" ht="30" customHeight="1">
      <c r="A2" s="769" t="s">
        <v>217</v>
      </c>
      <c r="B2" s="769"/>
      <c r="C2" s="769"/>
      <c r="D2" s="769"/>
      <c r="E2" s="769"/>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70" t="s">
        <v>30</v>
      </c>
      <c r="B32" s="771"/>
      <c r="C32" s="69">
        <v>-210000</v>
      </c>
      <c r="D32" s="69">
        <v>-115000</v>
      </c>
      <c r="E32" s="70">
        <v>150000</v>
      </c>
    </row>
    <row r="33" spans="1:5" ht="20.100000000000001" customHeight="1">
      <c r="A33" s="772" t="s">
        <v>26</v>
      </c>
      <c r="B33" s="773"/>
      <c r="C33" s="69">
        <v>58000</v>
      </c>
      <c r="D33" s="69">
        <v>48000</v>
      </c>
      <c r="E33" s="69">
        <v>-40000</v>
      </c>
    </row>
    <row r="34" spans="1:5" ht="19.5" customHeight="1">
      <c r="A34" s="770" t="s">
        <v>22</v>
      </c>
      <c r="B34" s="771"/>
      <c r="C34" s="69">
        <v>160000</v>
      </c>
      <c r="D34" s="69">
        <v>180000</v>
      </c>
      <c r="E34" s="69">
        <v>120000</v>
      </c>
    </row>
    <row r="35" spans="1:5" ht="20.100000000000001" customHeight="1">
      <c r="A35" s="774" t="s">
        <v>31</v>
      </c>
      <c r="B35" s="775"/>
      <c r="C35" s="69">
        <v>50000</v>
      </c>
      <c r="D35" s="69">
        <v>45000</v>
      </c>
      <c r="E35" s="69">
        <v>40000</v>
      </c>
    </row>
    <row r="36" spans="1:5" ht="20.100000000000001" customHeight="1">
      <c r="A36" s="776" t="s">
        <v>90</v>
      </c>
      <c r="B36" s="776"/>
      <c r="C36" s="776"/>
      <c r="D36" s="776"/>
      <c r="E36" s="776"/>
    </row>
    <row r="37" spans="1:5" ht="20.100000000000001" customHeight="1">
      <c r="A37" s="777" t="s">
        <v>130</v>
      </c>
      <c r="B37" s="778"/>
      <c r="C37" s="73" t="s">
        <v>133</v>
      </c>
      <c r="D37" s="61" t="s">
        <v>29</v>
      </c>
      <c r="E37" s="42"/>
    </row>
    <row r="38" spans="1:5" ht="20.100000000000001" customHeight="1">
      <c r="A38" s="779" t="s">
        <v>131</v>
      </c>
      <c r="B38" s="780"/>
      <c r="C38" s="74" t="s">
        <v>57</v>
      </c>
      <c r="D38" s="62" t="s">
        <v>29</v>
      </c>
      <c r="E38" s="44"/>
    </row>
    <row r="39" spans="1:5" ht="20.100000000000001" customHeight="1">
      <c r="A39" s="781" t="s">
        <v>145</v>
      </c>
      <c r="B39" s="782"/>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67" t="s">
        <v>37</v>
      </c>
      <c r="B95" s="767"/>
      <c r="C95" s="2">
        <f t="shared" si="9"/>
        <v>42770</v>
      </c>
      <c r="D95" s="2">
        <f t="shared" si="9"/>
        <v>42801</v>
      </c>
      <c r="E95" s="2">
        <f t="shared" si="9"/>
        <v>42855</v>
      </c>
    </row>
    <row r="96" spans="1:5" ht="20.100000000000001" customHeight="1">
      <c r="A96" s="767" t="str">
        <f>+A53</f>
        <v xml:space="preserve">Challan No provided by HDFC Bank </v>
      </c>
      <c r="B96" s="767"/>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68" t="s">
        <v>96</v>
      </c>
      <c r="B1" s="768"/>
      <c r="C1" s="768"/>
      <c r="D1" s="768"/>
      <c r="E1" s="768"/>
    </row>
    <row r="2" spans="1:7" ht="30" customHeight="1">
      <c r="A2" s="769" t="s">
        <v>219</v>
      </c>
      <c r="B2" s="769"/>
      <c r="C2" s="769"/>
      <c r="D2" s="769"/>
      <c r="E2" s="769"/>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70" t="s">
        <v>30</v>
      </c>
      <c r="B32" s="771"/>
      <c r="C32" s="69">
        <v>315000</v>
      </c>
      <c r="D32" s="69">
        <v>175000</v>
      </c>
      <c r="E32" s="69">
        <v>-225000</v>
      </c>
    </row>
    <row r="33" spans="1:5" ht="20.100000000000001" customHeight="1">
      <c r="A33" s="772" t="s">
        <v>26</v>
      </c>
      <c r="B33" s="773"/>
      <c r="C33" s="69">
        <v>200000</v>
      </c>
      <c r="D33" s="69">
        <v>159000</v>
      </c>
      <c r="E33" s="69">
        <v>-150000</v>
      </c>
    </row>
    <row r="34" spans="1:5" ht="19.5" customHeight="1">
      <c r="A34" s="770" t="s">
        <v>22</v>
      </c>
      <c r="B34" s="771"/>
      <c r="C34" s="69">
        <v>258000</v>
      </c>
      <c r="D34" s="69">
        <v>190000</v>
      </c>
      <c r="E34" s="69">
        <v>210000</v>
      </c>
    </row>
    <row r="35" spans="1:5" ht="20.100000000000001" customHeight="1">
      <c r="A35" s="774" t="s">
        <v>31</v>
      </c>
      <c r="B35" s="775"/>
      <c r="C35" s="69">
        <v>125000</v>
      </c>
      <c r="D35" s="69">
        <v>85000</v>
      </c>
      <c r="E35" s="69">
        <v>57000</v>
      </c>
    </row>
    <row r="36" spans="1:5" ht="20.100000000000001" customHeight="1">
      <c r="A36" s="776" t="s">
        <v>90</v>
      </c>
      <c r="B36" s="776"/>
      <c r="C36" s="776"/>
      <c r="D36" s="776"/>
      <c r="E36" s="776"/>
    </row>
    <row r="37" spans="1:5" ht="20.100000000000001" customHeight="1">
      <c r="A37" s="777" t="s">
        <v>185</v>
      </c>
      <c r="B37" s="778"/>
      <c r="C37" s="73" t="s">
        <v>57</v>
      </c>
      <c r="D37" s="61" t="s">
        <v>29</v>
      </c>
      <c r="E37" s="42"/>
    </row>
    <row r="38" spans="1:5" ht="20.100000000000001" customHeight="1">
      <c r="A38" s="779" t="s">
        <v>131</v>
      </c>
      <c r="B38" s="780"/>
      <c r="C38" s="74" t="s">
        <v>57</v>
      </c>
      <c r="D38" s="62" t="s">
        <v>29</v>
      </c>
      <c r="E38" s="44"/>
    </row>
    <row r="39" spans="1:5" ht="20.100000000000001" customHeight="1">
      <c r="A39" s="781" t="s">
        <v>132</v>
      </c>
      <c r="B39" s="782"/>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67" t="s">
        <v>37</v>
      </c>
      <c r="B95" s="767"/>
      <c r="C95" s="2">
        <f>+C52</f>
        <v>42769</v>
      </c>
      <c r="D95" s="2">
        <f t="shared" si="9"/>
        <v>42797</v>
      </c>
      <c r="E95" s="2">
        <f t="shared" si="9"/>
        <v>42838</v>
      </c>
    </row>
    <row r="96" spans="1:5" ht="20.100000000000001" customHeight="1">
      <c r="A96" s="767" t="str">
        <f>+A53</f>
        <v xml:space="preserve">Challan No provided by HDFC Bank </v>
      </c>
      <c r="B96" s="767"/>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B19" sqref="B19"/>
    </sheetView>
  </sheetViews>
  <sheetFormatPr defaultRowHeight="30" customHeight="1"/>
  <cols>
    <col min="1" max="1" width="9.28515625" style="463" customWidth="1"/>
    <col min="2" max="2" width="107.85546875" style="462" customWidth="1"/>
    <col min="3" max="3" width="16.85546875" style="462" customWidth="1"/>
    <col min="4" max="4" width="12.5703125" style="462" customWidth="1"/>
    <col min="5" max="5" width="11.42578125" style="463" customWidth="1"/>
    <col min="6" max="6" width="10.42578125" style="463" customWidth="1"/>
    <col min="7" max="7" width="9.140625" style="572"/>
    <col min="8" max="16384" width="9.140625" style="462"/>
  </cols>
  <sheetData>
    <row r="1" spans="1:7" s="458" customFormat="1" ht="27.95" customHeight="1">
      <c r="A1" s="457"/>
      <c r="B1" s="465" t="s">
        <v>763</v>
      </c>
      <c r="E1" s="467"/>
      <c r="F1" s="467"/>
      <c r="G1" s="569"/>
    </row>
    <row r="2" spans="1:7" s="458" customFormat="1" ht="27.95" customHeight="1">
      <c r="A2" s="457">
        <v>1</v>
      </c>
      <c r="B2" s="459" t="s">
        <v>498</v>
      </c>
      <c r="C2" s="460"/>
      <c r="E2" s="467"/>
      <c r="F2" s="467"/>
      <c r="G2" s="569"/>
    </row>
    <row r="3" spans="1:7" s="458" customFormat="1" ht="27.95" customHeight="1">
      <c r="A3" s="457">
        <v>2</v>
      </c>
      <c r="B3" s="459" t="s">
        <v>495</v>
      </c>
      <c r="C3" s="460"/>
      <c r="E3" s="467"/>
      <c r="F3" s="467"/>
      <c r="G3" s="569"/>
    </row>
    <row r="4" spans="1:7" s="458" customFormat="1" ht="27.95" customHeight="1">
      <c r="A4" s="457">
        <v>3</v>
      </c>
      <c r="B4" s="464" t="s">
        <v>494</v>
      </c>
      <c r="C4" s="460"/>
      <c r="E4" s="467"/>
      <c r="F4" s="467"/>
      <c r="G4" s="569"/>
    </row>
    <row r="5" spans="1:7" s="458" customFormat="1" ht="27.95" customHeight="1">
      <c r="B5" s="464" t="s">
        <v>496</v>
      </c>
      <c r="C5" s="460"/>
      <c r="E5" s="467"/>
      <c r="F5" s="467"/>
      <c r="G5" s="569"/>
    </row>
    <row r="6" spans="1:7" s="458" customFormat="1" ht="27.95" customHeight="1">
      <c r="A6" s="457">
        <v>4</v>
      </c>
      <c r="B6" s="459" t="s">
        <v>492</v>
      </c>
      <c r="C6" s="460"/>
      <c r="E6" s="467"/>
      <c r="F6" s="467"/>
      <c r="G6" s="569"/>
    </row>
    <row r="7" spans="1:7" s="458" customFormat="1" ht="27.95" customHeight="1">
      <c r="A7" s="457">
        <v>5</v>
      </c>
      <c r="B7" s="459" t="s">
        <v>764</v>
      </c>
      <c r="C7" s="460"/>
      <c r="E7" s="467"/>
      <c r="F7" s="467"/>
      <c r="G7" s="569"/>
    </row>
    <row r="8" spans="1:7" s="458" customFormat="1" ht="27.95" customHeight="1">
      <c r="A8" s="457">
        <v>6</v>
      </c>
      <c r="B8" s="459" t="s">
        <v>765</v>
      </c>
      <c r="C8" s="460"/>
      <c r="E8" s="467"/>
      <c r="F8" s="467"/>
      <c r="G8" s="569"/>
    </row>
    <row r="9" spans="1:7" s="458" customFormat="1" ht="27.95" customHeight="1">
      <c r="A9" s="457">
        <v>7</v>
      </c>
      <c r="B9" s="459" t="s">
        <v>766</v>
      </c>
      <c r="C9" s="460"/>
      <c r="E9" s="467"/>
      <c r="F9" s="467"/>
      <c r="G9" s="569"/>
    </row>
    <row r="10" spans="1:7" s="458" customFormat="1" ht="27.95" customHeight="1">
      <c r="A10" s="457">
        <v>8</v>
      </c>
      <c r="B10" s="459" t="s">
        <v>493</v>
      </c>
      <c r="C10" s="460"/>
      <c r="E10" s="467"/>
      <c r="F10" s="467"/>
      <c r="G10" s="569"/>
    </row>
    <row r="11" spans="1:7" s="458" customFormat="1" ht="27.95" customHeight="1">
      <c r="A11" s="457">
        <v>9</v>
      </c>
      <c r="B11" s="459" t="s">
        <v>582</v>
      </c>
      <c r="C11" s="466"/>
      <c r="E11" s="467"/>
      <c r="F11" s="467"/>
      <c r="G11" s="569"/>
    </row>
    <row r="12" spans="1:7" s="458" customFormat="1" ht="27.95" customHeight="1">
      <c r="A12" s="457">
        <v>10</v>
      </c>
      <c r="B12" s="459" t="s">
        <v>767</v>
      </c>
      <c r="E12" s="467"/>
      <c r="F12" s="467"/>
      <c r="G12" s="569"/>
    </row>
    <row r="13" spans="1:7" s="458" customFormat="1" ht="27.95" customHeight="1">
      <c r="A13" s="457">
        <v>11</v>
      </c>
      <c r="B13" s="459" t="s">
        <v>497</v>
      </c>
      <c r="E13" s="467"/>
      <c r="F13" s="467"/>
      <c r="G13" s="569"/>
    </row>
    <row r="14" spans="1:7" s="458" customFormat="1" ht="27.95" customHeight="1">
      <c r="B14" s="487"/>
      <c r="C14" s="487"/>
      <c r="D14" s="487"/>
      <c r="E14" s="467"/>
      <c r="F14" s="467"/>
      <c r="G14" s="569"/>
    </row>
    <row r="15" spans="1:7" s="458" customFormat="1" ht="27.95" customHeight="1">
      <c r="A15" s="488" t="s">
        <v>59</v>
      </c>
      <c r="B15" s="490" t="s">
        <v>768</v>
      </c>
      <c r="C15" s="489" t="s">
        <v>500</v>
      </c>
      <c r="D15" s="489" t="s">
        <v>501</v>
      </c>
      <c r="E15" s="489" t="s">
        <v>136</v>
      </c>
      <c r="F15" s="550" t="s">
        <v>692</v>
      </c>
      <c r="G15" s="489" t="s">
        <v>693</v>
      </c>
    </row>
    <row r="16" spans="1:7" s="458" customFormat="1" ht="30" customHeight="1">
      <c r="A16" s="457">
        <v>192</v>
      </c>
      <c r="B16" s="460" t="s">
        <v>605</v>
      </c>
      <c r="C16" s="549" t="s">
        <v>691</v>
      </c>
      <c r="D16" s="467" t="s">
        <v>584</v>
      </c>
      <c r="E16" s="467" t="s">
        <v>142</v>
      </c>
      <c r="F16" s="467"/>
      <c r="G16" s="569"/>
    </row>
    <row r="17" spans="1:7" s="458" customFormat="1" ht="30" customHeight="1">
      <c r="A17" s="457" t="s">
        <v>645</v>
      </c>
      <c r="B17" s="460" t="s">
        <v>673</v>
      </c>
      <c r="C17" s="549"/>
      <c r="D17" s="467"/>
      <c r="E17" s="467"/>
      <c r="F17" s="467" t="s">
        <v>647</v>
      </c>
      <c r="G17" s="569"/>
    </row>
    <row r="18" spans="1:7" s="458" customFormat="1" ht="30" customHeight="1">
      <c r="A18" s="457">
        <v>193</v>
      </c>
      <c r="B18" s="460" t="s">
        <v>591</v>
      </c>
      <c r="C18" s="467">
        <v>10000</v>
      </c>
      <c r="D18" s="469">
        <v>0.1</v>
      </c>
      <c r="E18" s="467" t="s">
        <v>142</v>
      </c>
      <c r="F18" s="467" t="s">
        <v>647</v>
      </c>
      <c r="G18" s="569">
        <v>193</v>
      </c>
    </row>
    <row r="19" spans="1:7" s="458" customFormat="1" ht="30" customHeight="1">
      <c r="A19" s="457"/>
      <c r="B19" s="460" t="s">
        <v>592</v>
      </c>
      <c r="C19" s="467">
        <v>5000</v>
      </c>
      <c r="D19" s="469">
        <v>0.1</v>
      </c>
      <c r="E19" s="467"/>
      <c r="F19" s="467"/>
      <c r="G19" s="569"/>
    </row>
    <row r="20" spans="1:7" s="458" customFormat="1" ht="30" customHeight="1">
      <c r="A20" s="481" t="s">
        <v>64</v>
      </c>
      <c r="B20" s="480" t="s">
        <v>588</v>
      </c>
      <c r="C20" s="467">
        <v>40000</v>
      </c>
      <c r="D20" s="469">
        <v>0.1</v>
      </c>
      <c r="E20" s="467" t="s">
        <v>142</v>
      </c>
      <c r="F20" s="467" t="s">
        <v>647</v>
      </c>
      <c r="G20" s="569" t="s">
        <v>694</v>
      </c>
    </row>
    <row r="21" spans="1:7" s="458" customFormat="1" ht="30" customHeight="1">
      <c r="A21" s="457"/>
      <c r="B21" s="480" t="s">
        <v>589</v>
      </c>
      <c r="C21" s="467">
        <v>50000</v>
      </c>
      <c r="D21" s="469">
        <v>0.1</v>
      </c>
      <c r="E21" s="467"/>
      <c r="F21" s="467"/>
      <c r="G21" s="569"/>
    </row>
    <row r="22" spans="1:7" s="458" customFormat="1" ht="30" customHeight="1">
      <c r="A22" s="457"/>
      <c r="B22" s="480" t="s">
        <v>590</v>
      </c>
      <c r="C22" s="467">
        <v>5000</v>
      </c>
      <c r="D22" s="469">
        <v>0.1</v>
      </c>
      <c r="E22" s="158"/>
      <c r="F22" s="467"/>
      <c r="G22" s="569"/>
    </row>
    <row r="23" spans="1:7" s="458" customFormat="1" ht="30" customHeight="1">
      <c r="A23" s="463" t="s">
        <v>585</v>
      </c>
      <c r="B23" s="468" t="s">
        <v>593</v>
      </c>
      <c r="C23" s="463">
        <v>10000</v>
      </c>
      <c r="D23" s="470">
        <v>0.3</v>
      </c>
      <c r="E23" s="571" t="s">
        <v>646</v>
      </c>
      <c r="F23" s="551" t="s">
        <v>648</v>
      </c>
      <c r="G23" s="569" t="s">
        <v>695</v>
      </c>
    </row>
    <row r="24" spans="1:7" s="458" customFormat="1" ht="30" customHeight="1">
      <c r="A24" s="463" t="s">
        <v>595</v>
      </c>
      <c r="B24" s="468" t="s">
        <v>594</v>
      </c>
      <c r="C24" s="463">
        <v>10000</v>
      </c>
      <c r="D24" s="470">
        <v>0.3</v>
      </c>
      <c r="E24" s="571" t="s">
        <v>646</v>
      </c>
      <c r="F24" s="551" t="s">
        <v>648</v>
      </c>
      <c r="G24" s="569" t="s">
        <v>698</v>
      </c>
    </row>
    <row r="25" spans="1:7" s="458" customFormat="1" ht="30" customHeight="1">
      <c r="A25" s="483" t="s">
        <v>62</v>
      </c>
      <c r="B25" s="482" t="s">
        <v>586</v>
      </c>
      <c r="C25" s="569" t="s">
        <v>583</v>
      </c>
      <c r="D25" s="469">
        <v>0.01</v>
      </c>
      <c r="E25" s="467" t="s">
        <v>647</v>
      </c>
      <c r="F25" s="551"/>
      <c r="G25" s="569" t="s">
        <v>696</v>
      </c>
    </row>
    <row r="26" spans="1:7" s="458" customFormat="1" ht="30" customHeight="1">
      <c r="A26" s="457"/>
      <c r="B26" s="482" t="s">
        <v>606</v>
      </c>
      <c r="C26" s="569" t="s">
        <v>583</v>
      </c>
      <c r="D26" s="469">
        <v>0.02</v>
      </c>
      <c r="E26" s="467"/>
      <c r="F26" s="467"/>
      <c r="G26" s="569"/>
    </row>
    <row r="27" spans="1:7" s="458" customFormat="1" ht="30" customHeight="1">
      <c r="A27" s="457" t="s">
        <v>596</v>
      </c>
      <c r="B27" s="468" t="s">
        <v>597</v>
      </c>
      <c r="C27" s="467">
        <v>15000</v>
      </c>
      <c r="D27" s="469">
        <v>0.05</v>
      </c>
      <c r="E27" s="467" t="s">
        <v>647</v>
      </c>
      <c r="F27" s="467" t="s">
        <v>647</v>
      </c>
      <c r="G27" s="569" t="s">
        <v>697</v>
      </c>
    </row>
    <row r="28" spans="1:7" s="458" customFormat="1" ht="30" customHeight="1">
      <c r="A28" s="457" t="s">
        <v>587</v>
      </c>
      <c r="B28" s="484" t="s">
        <v>598</v>
      </c>
      <c r="C28" s="467">
        <v>100000</v>
      </c>
      <c r="D28" s="469">
        <v>0.01</v>
      </c>
      <c r="E28" s="551"/>
      <c r="F28" s="467" t="s">
        <v>647</v>
      </c>
      <c r="G28" s="569" t="s">
        <v>699</v>
      </c>
    </row>
    <row r="29" spans="1:7" s="458" customFormat="1" ht="30" customHeight="1">
      <c r="A29" s="457" t="s">
        <v>499</v>
      </c>
      <c r="B29" s="460" t="s">
        <v>502</v>
      </c>
      <c r="C29" s="467">
        <v>15000</v>
      </c>
      <c r="D29" s="469">
        <v>0.05</v>
      </c>
      <c r="E29" s="467" t="s">
        <v>647</v>
      </c>
      <c r="F29" s="551" t="s">
        <v>648</v>
      </c>
      <c r="G29" s="569" t="s">
        <v>700</v>
      </c>
    </row>
    <row r="30" spans="1:7" ht="30" customHeight="1">
      <c r="A30" s="486" t="s">
        <v>600</v>
      </c>
      <c r="B30" s="485" t="s">
        <v>503</v>
      </c>
      <c r="C30" s="463">
        <v>240000</v>
      </c>
      <c r="D30" s="470">
        <v>0.02</v>
      </c>
      <c r="E30" s="463" t="s">
        <v>647</v>
      </c>
      <c r="F30" s="463" t="s">
        <v>647</v>
      </c>
    </row>
    <row r="31" spans="1:7" ht="30" customHeight="1">
      <c r="A31" s="461"/>
      <c r="B31" s="485" t="s">
        <v>599</v>
      </c>
      <c r="C31" s="463">
        <v>240000</v>
      </c>
      <c r="D31" s="470">
        <v>0.1</v>
      </c>
    </row>
    <row r="32" spans="1:7" ht="30" customHeight="1">
      <c r="A32" s="461" t="s">
        <v>601</v>
      </c>
      <c r="B32" s="468" t="s">
        <v>603</v>
      </c>
      <c r="C32" s="463">
        <v>5000000</v>
      </c>
      <c r="D32" s="470">
        <v>0.01</v>
      </c>
      <c r="E32" s="570" t="s">
        <v>646</v>
      </c>
      <c r="F32" s="552" t="s">
        <v>648</v>
      </c>
      <c r="G32" s="572" t="s">
        <v>701</v>
      </c>
    </row>
    <row r="33" spans="1:7" ht="30" customHeight="1">
      <c r="A33" s="461" t="s">
        <v>602</v>
      </c>
      <c r="B33" s="468" t="s">
        <v>607</v>
      </c>
      <c r="C33" s="463" t="s">
        <v>644</v>
      </c>
      <c r="D33" s="470">
        <v>0.05</v>
      </c>
      <c r="E33" s="463" t="s">
        <v>647</v>
      </c>
      <c r="F33" s="463" t="s">
        <v>647</v>
      </c>
      <c r="G33" s="572" t="s">
        <v>702</v>
      </c>
    </row>
    <row r="34" spans="1:7" ht="30" customHeight="1">
      <c r="A34" s="463" t="s">
        <v>63</v>
      </c>
      <c r="B34" s="468" t="s">
        <v>504</v>
      </c>
      <c r="C34" s="463">
        <v>30000</v>
      </c>
      <c r="D34" s="470">
        <v>0.1</v>
      </c>
      <c r="E34" s="463" t="s">
        <v>647</v>
      </c>
      <c r="F34" s="552" t="s">
        <v>648</v>
      </c>
      <c r="G34" s="572" t="s">
        <v>703</v>
      </c>
    </row>
    <row r="35" spans="1:7" ht="30" customHeight="1">
      <c r="A35" s="462"/>
    </row>
    <row r="36" spans="1:7" ht="30" customHeight="1">
      <c r="B36" s="553" t="s">
        <v>651</v>
      </c>
    </row>
    <row r="37" spans="1:7" ht="30" customHeight="1">
      <c r="B37" s="468" t="s">
        <v>649</v>
      </c>
    </row>
    <row r="38" spans="1:7" ht="30" customHeight="1">
      <c r="B38" s="553" t="s">
        <v>652</v>
      </c>
    </row>
    <row r="39" spans="1:7" ht="30" customHeight="1">
      <c r="B39" s="468" t="s">
        <v>650</v>
      </c>
    </row>
    <row r="41" spans="1:7" ht="30" customHeight="1">
      <c r="A41" s="463" t="s">
        <v>653</v>
      </c>
      <c r="B41" s="554" t="s">
        <v>656</v>
      </c>
      <c r="C41" s="463" t="s">
        <v>666</v>
      </c>
    </row>
    <row r="42" spans="1:7" ht="30" customHeight="1">
      <c r="A42" s="463" t="s">
        <v>654</v>
      </c>
      <c r="B42" s="554" t="s">
        <v>674</v>
      </c>
      <c r="C42" s="463" t="s">
        <v>668</v>
      </c>
      <c r="D42" s="462" t="s">
        <v>662</v>
      </c>
    </row>
    <row r="43" spans="1:7" ht="30" customHeight="1">
      <c r="A43" s="463" t="s">
        <v>655</v>
      </c>
      <c r="B43" s="554" t="s">
        <v>675</v>
      </c>
      <c r="C43" s="463" t="s">
        <v>669</v>
      </c>
      <c r="D43" s="462" t="s">
        <v>662</v>
      </c>
    </row>
    <row r="44" spans="1:7" ht="30" customHeight="1">
      <c r="A44" s="463" t="s">
        <v>657</v>
      </c>
      <c r="B44" s="554" t="s">
        <v>661</v>
      </c>
      <c r="C44" s="463" t="s">
        <v>667</v>
      </c>
    </row>
    <row r="45" spans="1:7" ht="30" customHeight="1">
      <c r="A45" s="463" t="s">
        <v>658</v>
      </c>
      <c r="B45" s="554" t="s">
        <v>676</v>
      </c>
      <c r="C45" s="552" t="s">
        <v>667</v>
      </c>
    </row>
    <row r="46" spans="1:7" ht="30" customHeight="1">
      <c r="A46" s="463" t="s">
        <v>659</v>
      </c>
      <c r="B46" s="554" t="s">
        <v>660</v>
      </c>
    </row>
    <row r="47" spans="1:7" ht="30" customHeight="1">
      <c r="A47" s="552" t="s">
        <v>135</v>
      </c>
    </row>
    <row r="48" spans="1:7" ht="30" customHeight="1">
      <c r="A48" s="551" t="s">
        <v>92</v>
      </c>
      <c r="B48" s="555" t="s">
        <v>136</v>
      </c>
    </row>
    <row r="49" spans="1:2" ht="30" customHeight="1">
      <c r="A49" s="551" t="s">
        <v>93</v>
      </c>
      <c r="B49" s="555" t="s">
        <v>137</v>
      </c>
    </row>
    <row r="50" spans="1:2" ht="30" customHeight="1">
      <c r="A50" s="551" t="s">
        <v>67</v>
      </c>
      <c r="B50" s="555" t="s">
        <v>138</v>
      </c>
    </row>
    <row r="51" spans="1:2" ht="30" customHeight="1">
      <c r="A51" s="551" t="s">
        <v>139</v>
      </c>
      <c r="B51" s="555" t="s">
        <v>140</v>
      </c>
    </row>
    <row r="52" spans="1:2" ht="30" customHeight="1">
      <c r="A52" s="551" t="s">
        <v>141</v>
      </c>
      <c r="B52" s="556" t="s">
        <v>144</v>
      </c>
    </row>
    <row r="53" spans="1:2" ht="30" customHeight="1">
      <c r="A53" s="551" t="s">
        <v>142</v>
      </c>
      <c r="B53" s="555" t="s">
        <v>143</v>
      </c>
    </row>
    <row r="55" spans="1:2" ht="30" customHeight="1">
      <c r="B55" s="557" t="s">
        <v>672</v>
      </c>
    </row>
    <row r="56" spans="1:2" ht="30" customHeight="1">
      <c r="B56" s="554" t="s">
        <v>670</v>
      </c>
    </row>
    <row r="57" spans="1:2" ht="30" customHeight="1">
      <c r="B57" s="554" t="s">
        <v>671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8" sqref="A8"/>
    </sheetView>
  </sheetViews>
  <sheetFormatPr defaultRowHeight="20.100000000000001" customHeight="1"/>
  <cols>
    <col min="1" max="1" width="87" style="715" customWidth="1"/>
    <col min="2" max="2" width="64.85546875" style="712" customWidth="1"/>
    <col min="3" max="16384" width="9.140625" style="712"/>
  </cols>
  <sheetData>
    <row r="1" spans="1:2" ht="20.100000000000001" customHeight="1">
      <c r="A1" s="713" t="s">
        <v>505</v>
      </c>
      <c r="B1" s="714" t="s">
        <v>506</v>
      </c>
    </row>
    <row r="2" spans="1:2" ht="20.100000000000001" customHeight="1">
      <c r="A2" s="715" t="s">
        <v>856</v>
      </c>
      <c r="B2" s="712" t="s">
        <v>507</v>
      </c>
    </row>
    <row r="3" spans="1:2" ht="20.100000000000001" customHeight="1">
      <c r="A3" s="715" t="s">
        <v>859</v>
      </c>
      <c r="B3" s="712" t="s">
        <v>508</v>
      </c>
    </row>
    <row r="4" spans="1:2" ht="20.100000000000001" customHeight="1">
      <c r="A4" s="715" t="s">
        <v>857</v>
      </c>
      <c r="B4" s="716"/>
    </row>
    <row r="5" spans="1:2" ht="20.100000000000001" customHeight="1">
      <c r="A5" s="715" t="s">
        <v>840</v>
      </c>
    </row>
    <row r="6" spans="1:2" ht="20.100000000000001" customHeight="1">
      <c r="A6" s="713" t="s">
        <v>841</v>
      </c>
    </row>
    <row r="7" spans="1:2" ht="20.100000000000001" customHeight="1">
      <c r="A7" s="715" t="s">
        <v>509</v>
      </c>
    </row>
    <row r="8" spans="1:2" ht="20.100000000000001" customHeight="1">
      <c r="A8" s="715" t="s">
        <v>855</v>
      </c>
    </row>
    <row r="9" spans="1:2" ht="20.100000000000001" customHeight="1">
      <c r="A9" s="715" t="s">
        <v>842</v>
      </c>
    </row>
    <row r="10" spans="1:2" ht="20.100000000000001" customHeight="1">
      <c r="A10" s="715" t="s">
        <v>510</v>
      </c>
    </row>
    <row r="11" spans="1:2" ht="20.100000000000001" customHeight="1">
      <c r="A11" s="715" t="s">
        <v>843</v>
      </c>
    </row>
    <row r="12" spans="1:2" ht="20.100000000000001" customHeight="1">
      <c r="A12" s="715" t="s">
        <v>511</v>
      </c>
    </row>
    <row r="13" spans="1:2" ht="20.100000000000001" customHeight="1">
      <c r="A13" s="715" t="s">
        <v>844</v>
      </c>
    </row>
    <row r="14" spans="1:2" ht="20.100000000000001" customHeight="1">
      <c r="A14" s="715" t="s">
        <v>845</v>
      </c>
    </row>
    <row r="15" spans="1:2" ht="20.100000000000001" customHeight="1">
      <c r="A15" s="713" t="s">
        <v>846</v>
      </c>
    </row>
    <row r="16" spans="1:2" ht="20.100000000000001" customHeight="1">
      <c r="A16" s="715" t="s">
        <v>512</v>
      </c>
    </row>
    <row r="17" spans="1:1" ht="20.100000000000001" customHeight="1">
      <c r="A17" s="717" t="s">
        <v>513</v>
      </c>
    </row>
    <row r="18" spans="1:1" ht="20.100000000000001" customHeight="1">
      <c r="A18" s="718" t="s">
        <v>762</v>
      </c>
    </row>
    <row r="19" spans="1:1" ht="20.100000000000001" customHeight="1">
      <c r="A19" s="717" t="s">
        <v>514</v>
      </c>
    </row>
    <row r="20" spans="1:1" ht="20.100000000000001" customHeight="1">
      <c r="A20" s="717" t="s">
        <v>621</v>
      </c>
    </row>
    <row r="21" spans="1:1" ht="20.100000000000001" customHeight="1">
      <c r="A21" s="712" t="s">
        <v>622</v>
      </c>
    </row>
    <row r="22" spans="1:1" ht="20.100000000000001" customHeight="1">
      <c r="A22" s="713" t="s">
        <v>580</v>
      </c>
    </row>
    <row r="23" spans="1:1" ht="20.100000000000001" customHeight="1">
      <c r="A23" s="715" t="s">
        <v>579</v>
      </c>
    </row>
    <row r="24" spans="1:1" ht="20.100000000000001" customHeight="1">
      <c r="A24" s="715" t="s">
        <v>581</v>
      </c>
    </row>
    <row r="25" spans="1:1" ht="29.25" customHeight="1">
      <c r="A25" s="719"/>
    </row>
    <row r="26" spans="1:1" ht="15" customHeight="1">
      <c r="A26" s="491"/>
    </row>
    <row r="27" spans="1:1" ht="15" customHeight="1">
      <c r="A27" s="491"/>
    </row>
    <row r="28" spans="1:1" ht="15" customHeight="1">
      <c r="A28" s="49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808" t="s">
        <v>851</v>
      </c>
      <c r="B1" s="809"/>
      <c r="C1" s="809"/>
      <c r="D1" s="809"/>
      <c r="E1" s="810"/>
    </row>
    <row r="2" spans="1:7" ht="20.100000000000001" customHeight="1">
      <c r="A2" s="811" t="s">
        <v>852</v>
      </c>
      <c r="B2" s="812"/>
      <c r="C2" s="539" t="s">
        <v>397</v>
      </c>
      <c r="D2" s="540">
        <v>44256</v>
      </c>
      <c r="E2" s="541" t="s">
        <v>853</v>
      </c>
      <c r="G2" s="383"/>
    </row>
    <row r="3" spans="1:7" ht="20.100000000000001" customHeight="1">
      <c r="A3" s="813" t="s">
        <v>634</v>
      </c>
      <c r="B3" s="814"/>
      <c r="C3" s="520" t="s">
        <v>353</v>
      </c>
      <c r="D3" s="815" t="s">
        <v>633</v>
      </c>
      <c r="E3" s="816"/>
      <c r="F3" s="328"/>
    </row>
    <row r="4" spans="1:7" ht="20.100000000000001" customHeight="1">
      <c r="A4" s="817" t="s">
        <v>635</v>
      </c>
      <c r="B4" s="818"/>
      <c r="C4" s="819" t="s">
        <v>364</v>
      </c>
      <c r="D4" s="820"/>
      <c r="E4" s="821"/>
      <c r="F4" s="328"/>
    </row>
    <row r="5" spans="1:7" ht="20.100000000000001" customHeight="1">
      <c r="A5" s="793" t="s">
        <v>854</v>
      </c>
      <c r="B5" s="794"/>
      <c r="C5" s="795" t="s">
        <v>349</v>
      </c>
      <c r="D5" s="796"/>
      <c r="E5" s="797"/>
      <c r="F5" s="328"/>
    </row>
    <row r="6" spans="1:7" ht="20.100000000000001" customHeight="1">
      <c r="A6" s="798">
        <v>43933</v>
      </c>
      <c r="B6" s="799"/>
      <c r="C6" s="800">
        <v>43958</v>
      </c>
      <c r="D6" s="801"/>
      <c r="E6" s="802"/>
      <c r="F6" s="328"/>
    </row>
    <row r="7" spans="1:7" ht="20.100000000000001" customHeight="1">
      <c r="A7" s="803" t="s">
        <v>636</v>
      </c>
      <c r="B7" s="804"/>
      <c r="C7" s="805" t="s">
        <v>637</v>
      </c>
      <c r="D7" s="806"/>
      <c r="E7" s="807"/>
      <c r="F7" s="328"/>
    </row>
    <row r="8" spans="1:7" ht="20.100000000000001" customHeight="1">
      <c r="A8" s="783" t="s">
        <v>854</v>
      </c>
      <c r="B8" s="784"/>
      <c r="C8" s="785" t="s">
        <v>349</v>
      </c>
      <c r="D8" s="786"/>
      <c r="E8" s="787"/>
      <c r="F8" s="328"/>
    </row>
    <row r="9" spans="1:7" ht="20.100000000000001" customHeight="1" thickBot="1">
      <c r="A9" s="788">
        <v>43933</v>
      </c>
      <c r="B9" s="789"/>
      <c r="C9" s="521">
        <v>43966</v>
      </c>
      <c r="D9" s="522" t="s">
        <v>366</v>
      </c>
      <c r="E9" s="542" t="s">
        <v>630</v>
      </c>
    </row>
    <row r="10" spans="1:7" ht="16.5" customHeight="1">
      <c r="A10" s="535" t="s">
        <v>625</v>
      </c>
      <c r="B10" s="536" t="s">
        <v>858</v>
      </c>
      <c r="C10" s="537" t="s">
        <v>395</v>
      </c>
      <c r="D10" s="537" t="s">
        <v>396</v>
      </c>
      <c r="E10" s="537" t="s">
        <v>623</v>
      </c>
    </row>
    <row r="11" spans="1:7" ht="20.100000000000001" customHeight="1">
      <c r="A11" s="523" t="s">
        <v>391</v>
      </c>
      <c r="B11" s="524" t="s">
        <v>626</v>
      </c>
      <c r="C11" s="525">
        <v>44043</v>
      </c>
      <c r="D11" s="525">
        <v>44058</v>
      </c>
      <c r="E11" s="526"/>
    </row>
    <row r="12" spans="1:7" ht="20.100000000000001" customHeight="1">
      <c r="A12" s="527" t="s">
        <v>392</v>
      </c>
      <c r="B12" s="528" t="s">
        <v>627</v>
      </c>
      <c r="C12" s="529">
        <v>44135</v>
      </c>
      <c r="D12" s="529">
        <v>44150</v>
      </c>
      <c r="E12" s="530"/>
    </row>
    <row r="13" spans="1:7" ht="20.100000000000001" customHeight="1">
      <c r="A13" s="523" t="s">
        <v>393</v>
      </c>
      <c r="B13" s="524" t="s">
        <v>628</v>
      </c>
      <c r="C13" s="525">
        <v>44227</v>
      </c>
      <c r="D13" s="525">
        <v>44242</v>
      </c>
      <c r="E13" s="526"/>
    </row>
    <row r="14" spans="1:7" ht="20.100000000000001" customHeight="1" thickBot="1">
      <c r="A14" s="531" t="s">
        <v>394</v>
      </c>
      <c r="B14" s="532" t="s">
        <v>629</v>
      </c>
      <c r="C14" s="533">
        <v>44347</v>
      </c>
      <c r="D14" s="533">
        <v>44362</v>
      </c>
      <c r="E14" s="534">
        <v>44362</v>
      </c>
    </row>
    <row r="15" spans="1:7" ht="26.25" customHeight="1" thickBot="1">
      <c r="A15" s="790" t="s">
        <v>719</v>
      </c>
      <c r="B15" s="791"/>
      <c r="C15" s="791"/>
      <c r="D15" s="791"/>
      <c r="E15" s="792"/>
    </row>
    <row r="17" spans="1:5" ht="20.100000000000001" customHeight="1">
      <c r="A17" s="127" t="s">
        <v>847</v>
      </c>
      <c r="B17" s="127" t="s">
        <v>848</v>
      </c>
      <c r="D17" s="158" t="s">
        <v>849</v>
      </c>
      <c r="E17" s="158" t="s">
        <v>850</v>
      </c>
    </row>
  </sheetData>
  <mergeCells count="16">
    <mergeCell ref="A1:E1"/>
    <mergeCell ref="A2:B2"/>
    <mergeCell ref="A3:B3"/>
    <mergeCell ref="D3:E3"/>
    <mergeCell ref="A4:B4"/>
    <mergeCell ref="C4:E4"/>
    <mergeCell ref="A8:B8"/>
    <mergeCell ref="C8:E8"/>
    <mergeCell ref="A9:B9"/>
    <mergeCell ref="A15:E15"/>
    <mergeCell ref="A5:B5"/>
    <mergeCell ref="C5:E5"/>
    <mergeCell ref="A6:B6"/>
    <mergeCell ref="C6:E6"/>
    <mergeCell ref="A7:B7"/>
    <mergeCell ref="C7:E7"/>
  </mergeCells>
  <printOptions horizontalCentered="1" verticalCentered="1"/>
  <pageMargins left="0"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B11" sqref="B11"/>
    </sheetView>
  </sheetViews>
  <sheetFormatPr defaultRowHeight="20.100000000000001" customHeight="1"/>
  <cols>
    <col min="1" max="1" width="38.28515625" style="471" customWidth="1"/>
    <col min="2" max="2" width="35.42578125" style="471" customWidth="1"/>
    <col min="3" max="3" width="36.7109375" style="471" customWidth="1"/>
    <col min="4" max="4" width="41.85546875" style="471" customWidth="1"/>
    <col min="5" max="5" width="36" style="471" customWidth="1"/>
    <col min="6" max="16384" width="9.140625" style="471"/>
  </cols>
  <sheetData>
    <row r="1" spans="1:5" ht="20.100000000000001" customHeight="1">
      <c r="A1" s="822" t="s">
        <v>769</v>
      </c>
      <c r="B1" s="823"/>
      <c r="C1" s="823"/>
      <c r="D1" s="823"/>
      <c r="E1" s="824"/>
    </row>
    <row r="2" spans="1:5" ht="20.100000000000001" customHeight="1">
      <c r="A2" s="504" t="s">
        <v>515</v>
      </c>
      <c r="B2" s="472" t="s">
        <v>516</v>
      </c>
      <c r="C2" s="473" t="s">
        <v>517</v>
      </c>
      <c r="D2" s="473" t="s">
        <v>578</v>
      </c>
      <c r="E2" s="505" t="s">
        <v>518</v>
      </c>
    </row>
    <row r="3" spans="1:5" ht="20.100000000000001" customHeight="1">
      <c r="A3" s="506" t="s">
        <v>519</v>
      </c>
      <c r="B3" s="507" t="s">
        <v>520</v>
      </c>
      <c r="C3" s="474" t="s">
        <v>521</v>
      </c>
      <c r="D3" s="507" t="s">
        <v>522</v>
      </c>
      <c r="E3" s="508" t="s">
        <v>523</v>
      </c>
    </row>
    <row r="4" spans="1:5" ht="20.100000000000001" customHeight="1">
      <c r="A4" s="509" t="s">
        <v>524</v>
      </c>
      <c r="B4" s="510" t="s">
        <v>525</v>
      </c>
      <c r="C4" s="475" t="s">
        <v>526</v>
      </c>
      <c r="D4" s="358" t="s">
        <v>527</v>
      </c>
      <c r="E4" s="508" t="s">
        <v>524</v>
      </c>
    </row>
    <row r="5" spans="1:5" ht="20.100000000000001" customHeight="1">
      <c r="A5" s="509" t="s">
        <v>528</v>
      </c>
      <c r="B5" s="507" t="s">
        <v>529</v>
      </c>
      <c r="C5" s="475" t="s">
        <v>530</v>
      </c>
      <c r="D5" s="358" t="s">
        <v>531</v>
      </c>
      <c r="E5" s="508" t="s">
        <v>532</v>
      </c>
    </row>
    <row r="6" spans="1:5" ht="20.100000000000001" customHeight="1">
      <c r="A6" s="509" t="s">
        <v>533</v>
      </c>
      <c r="B6" s="510" t="s">
        <v>534</v>
      </c>
      <c r="C6" s="593" t="s">
        <v>535</v>
      </c>
      <c r="D6" s="358" t="s">
        <v>536</v>
      </c>
      <c r="E6" s="511" t="s">
        <v>537</v>
      </c>
    </row>
    <row r="7" spans="1:5" ht="20.100000000000001" customHeight="1">
      <c r="A7" s="509" t="s">
        <v>19</v>
      </c>
      <c r="B7" s="510" t="s">
        <v>538</v>
      </c>
      <c r="C7" s="474" t="s">
        <v>539</v>
      </c>
      <c r="D7" s="507" t="s">
        <v>540</v>
      </c>
      <c r="E7" s="512" t="s">
        <v>541</v>
      </c>
    </row>
    <row r="8" spans="1:5" ht="20.100000000000001" customHeight="1">
      <c r="A8" s="506" t="s">
        <v>542</v>
      </c>
      <c r="B8" s="510" t="s">
        <v>543</v>
      </c>
      <c r="C8" s="476" t="s">
        <v>544</v>
      </c>
      <c r="D8" s="513" t="s">
        <v>545</v>
      </c>
      <c r="E8" s="512" t="s">
        <v>546</v>
      </c>
    </row>
    <row r="9" spans="1:5" ht="20.100000000000001" customHeight="1">
      <c r="A9" s="509" t="s">
        <v>256</v>
      </c>
      <c r="B9" s="507" t="s">
        <v>547</v>
      </c>
      <c r="C9" s="476" t="s">
        <v>548</v>
      </c>
      <c r="D9" s="513" t="s">
        <v>549</v>
      </c>
      <c r="E9" s="512" t="s">
        <v>550</v>
      </c>
    </row>
    <row r="10" spans="1:5" ht="20.100000000000001" customHeight="1">
      <c r="A10" s="509" t="s">
        <v>551</v>
      </c>
      <c r="B10" s="358"/>
      <c r="C10" s="474" t="s">
        <v>36</v>
      </c>
      <c r="D10" s="513" t="s">
        <v>552</v>
      </c>
      <c r="E10" s="512" t="s">
        <v>386</v>
      </c>
    </row>
    <row r="11" spans="1:5" ht="20.100000000000001" customHeight="1">
      <c r="A11" s="509" t="s">
        <v>553</v>
      </c>
      <c r="B11" s="358"/>
      <c r="C11" s="476" t="s">
        <v>554</v>
      </c>
      <c r="D11" s="513" t="s">
        <v>555</v>
      </c>
      <c r="E11" s="512" t="s">
        <v>556</v>
      </c>
    </row>
    <row r="12" spans="1:5" ht="20.100000000000001" customHeight="1">
      <c r="A12" s="506" t="s">
        <v>557</v>
      </c>
      <c r="B12" s="513"/>
      <c r="C12" s="476" t="s">
        <v>558</v>
      </c>
      <c r="D12" s="507" t="s">
        <v>559</v>
      </c>
      <c r="E12" s="512" t="s">
        <v>560</v>
      </c>
    </row>
    <row r="13" spans="1:5" ht="20.100000000000001" customHeight="1">
      <c r="A13" s="509" t="s">
        <v>561</v>
      </c>
      <c r="B13" s="513"/>
      <c r="C13" s="476" t="s">
        <v>562</v>
      </c>
      <c r="D13" s="513" t="s">
        <v>49</v>
      </c>
      <c r="E13" s="512" t="s">
        <v>563</v>
      </c>
    </row>
    <row r="14" spans="1:5" ht="20.100000000000001" customHeight="1">
      <c r="A14" s="509" t="s">
        <v>551</v>
      </c>
      <c r="B14" s="513"/>
      <c r="C14" s="476" t="s">
        <v>564</v>
      </c>
      <c r="D14" s="507" t="s">
        <v>565</v>
      </c>
      <c r="E14" s="514" t="s">
        <v>566</v>
      </c>
    </row>
    <row r="15" spans="1:5" ht="20.100000000000001" customHeight="1">
      <c r="A15" s="509" t="s">
        <v>567</v>
      </c>
      <c r="B15" s="513"/>
      <c r="C15" s="475"/>
      <c r="D15" s="513" t="s">
        <v>568</v>
      </c>
      <c r="E15" s="512" t="s">
        <v>569</v>
      </c>
    </row>
    <row r="16" spans="1:5" ht="20.100000000000001" customHeight="1">
      <c r="A16" s="515"/>
      <c r="B16" s="513"/>
      <c r="C16" s="477" t="s">
        <v>570</v>
      </c>
      <c r="D16" s="507" t="s">
        <v>571</v>
      </c>
      <c r="E16" s="516" t="s">
        <v>572</v>
      </c>
    </row>
    <row r="17" spans="1:5" ht="20.100000000000001" customHeight="1">
      <c r="A17" s="517" t="s">
        <v>573</v>
      </c>
      <c r="B17" s="513"/>
      <c r="C17" s="475"/>
      <c r="D17" s="513" t="s">
        <v>574</v>
      </c>
      <c r="E17" s="514" t="s">
        <v>575</v>
      </c>
    </row>
    <row r="18" spans="1:5" ht="20.100000000000001" customHeight="1">
      <c r="A18" s="517" t="s">
        <v>576</v>
      </c>
      <c r="B18" s="513"/>
      <c r="C18" s="475"/>
      <c r="D18" s="513"/>
      <c r="E18" s="508"/>
    </row>
    <row r="19" spans="1:5" ht="20.100000000000001" customHeight="1">
      <c r="A19" s="518"/>
      <c r="B19" s="478"/>
      <c r="C19" s="479"/>
      <c r="D19" s="478"/>
      <c r="E19" s="519"/>
    </row>
    <row r="20" spans="1:5" ht="20.100000000000001" customHeight="1" thickBot="1">
      <c r="A20" s="825" t="s">
        <v>577</v>
      </c>
      <c r="B20" s="826"/>
      <c r="C20" s="826"/>
      <c r="D20" s="826"/>
      <c r="E20" s="827"/>
    </row>
    <row r="21" spans="1:5" ht="20.100000000000001" customHeight="1" thickBot="1"/>
    <row r="22" spans="1:5" ht="20.100000000000001" customHeight="1">
      <c r="A22" s="828" t="s">
        <v>770</v>
      </c>
      <c r="B22" s="829"/>
      <c r="C22" s="830"/>
      <c r="D22" s="830"/>
      <c r="E22" s="831"/>
    </row>
    <row r="23" spans="1:5" ht="20.100000000000001" customHeight="1">
      <c r="A23" s="573" t="s">
        <v>515</v>
      </c>
      <c r="B23" s="574" t="s">
        <v>516</v>
      </c>
      <c r="C23" s="833" t="s">
        <v>704</v>
      </c>
      <c r="D23" s="834"/>
      <c r="E23" s="575" t="s">
        <v>518</v>
      </c>
    </row>
    <row r="24" spans="1:5" ht="20.100000000000001" customHeight="1">
      <c r="A24" s="506" t="s">
        <v>519</v>
      </c>
      <c r="B24" s="583" t="s">
        <v>520</v>
      </c>
      <c r="C24" s="589" t="s">
        <v>705</v>
      </c>
      <c r="D24" s="594"/>
      <c r="E24" s="576" t="s">
        <v>523</v>
      </c>
    </row>
    <row r="25" spans="1:5" ht="20.100000000000001" customHeight="1">
      <c r="A25" s="509" t="s">
        <v>524</v>
      </c>
      <c r="B25" s="584" t="s">
        <v>525</v>
      </c>
      <c r="C25" s="588" t="s">
        <v>706</v>
      </c>
      <c r="D25" s="582" t="s">
        <v>708</v>
      </c>
      <c r="E25" s="576" t="s">
        <v>524</v>
      </c>
    </row>
    <row r="26" spans="1:5" ht="20.100000000000001" customHeight="1">
      <c r="A26" s="509" t="s">
        <v>528</v>
      </c>
      <c r="B26" s="583" t="s">
        <v>529</v>
      </c>
      <c r="C26" s="589" t="s">
        <v>707</v>
      </c>
      <c r="D26" s="582"/>
      <c r="E26" s="576" t="s">
        <v>532</v>
      </c>
    </row>
    <row r="27" spans="1:5" ht="20.100000000000001" customHeight="1">
      <c r="A27" s="509" t="s">
        <v>533</v>
      </c>
      <c r="B27" s="584" t="s">
        <v>534</v>
      </c>
      <c r="C27" s="590" t="s">
        <v>544</v>
      </c>
      <c r="D27" s="582" t="s">
        <v>709</v>
      </c>
      <c r="E27" s="577" t="s">
        <v>537</v>
      </c>
    </row>
    <row r="28" spans="1:5" ht="20.100000000000001" customHeight="1">
      <c r="A28" s="509" t="s">
        <v>19</v>
      </c>
      <c r="B28" s="584" t="s">
        <v>538</v>
      </c>
      <c r="C28" s="590" t="s">
        <v>548</v>
      </c>
      <c r="D28" s="602" t="s">
        <v>722</v>
      </c>
      <c r="E28" s="578" t="s">
        <v>541</v>
      </c>
    </row>
    <row r="29" spans="1:5" ht="20.100000000000001" customHeight="1">
      <c r="A29" s="506" t="s">
        <v>542</v>
      </c>
      <c r="B29" s="584" t="s">
        <v>543</v>
      </c>
      <c r="C29" s="589" t="s">
        <v>36</v>
      </c>
      <c r="D29" s="595"/>
      <c r="E29" s="578" t="s">
        <v>546</v>
      </c>
    </row>
    <row r="30" spans="1:5" ht="20.100000000000001" customHeight="1">
      <c r="A30" s="509" t="s">
        <v>256</v>
      </c>
      <c r="B30" s="583" t="s">
        <v>547</v>
      </c>
      <c r="C30" s="590" t="s">
        <v>554</v>
      </c>
      <c r="D30" s="595"/>
      <c r="E30" s="578" t="s">
        <v>550</v>
      </c>
    </row>
    <row r="31" spans="1:5" ht="20.100000000000001" customHeight="1">
      <c r="A31" s="509" t="s">
        <v>551</v>
      </c>
      <c r="B31" s="585"/>
      <c r="C31" s="590" t="s">
        <v>710</v>
      </c>
      <c r="D31" s="595" t="s">
        <v>711</v>
      </c>
      <c r="E31" s="578" t="s">
        <v>386</v>
      </c>
    </row>
    <row r="32" spans="1:5" ht="20.100000000000001" customHeight="1">
      <c r="A32" s="509" t="s">
        <v>553</v>
      </c>
      <c r="B32" s="585"/>
      <c r="C32" s="590" t="s">
        <v>562</v>
      </c>
      <c r="D32" s="595"/>
      <c r="E32" s="578" t="s">
        <v>556</v>
      </c>
    </row>
    <row r="33" spans="1:5" ht="20.100000000000001" customHeight="1">
      <c r="A33" s="506" t="s">
        <v>557</v>
      </c>
      <c r="B33" s="586"/>
      <c r="C33" s="590" t="s">
        <v>564</v>
      </c>
      <c r="D33" s="594"/>
      <c r="E33" s="578" t="s">
        <v>560</v>
      </c>
    </row>
    <row r="34" spans="1:5" ht="20.100000000000001" customHeight="1">
      <c r="A34" s="509" t="s">
        <v>561</v>
      </c>
      <c r="B34" s="586"/>
      <c r="C34" s="589" t="s">
        <v>712</v>
      </c>
      <c r="D34" s="595" t="s">
        <v>713</v>
      </c>
      <c r="E34" s="578" t="s">
        <v>563</v>
      </c>
    </row>
    <row r="35" spans="1:5" ht="20.100000000000001" customHeight="1">
      <c r="A35" s="509" t="s">
        <v>551</v>
      </c>
      <c r="B35" s="586"/>
      <c r="C35" s="588" t="s">
        <v>714</v>
      </c>
      <c r="D35" s="595" t="s">
        <v>715</v>
      </c>
      <c r="E35" s="579" t="s">
        <v>566</v>
      </c>
    </row>
    <row r="36" spans="1:5" ht="20.100000000000001" customHeight="1">
      <c r="A36" s="509" t="s">
        <v>567</v>
      </c>
      <c r="B36" s="586"/>
      <c r="C36" s="588" t="s">
        <v>716</v>
      </c>
      <c r="D36" s="595" t="s">
        <v>740</v>
      </c>
      <c r="E36" s="578" t="s">
        <v>569</v>
      </c>
    </row>
    <row r="37" spans="1:5" ht="20.100000000000001" customHeight="1">
      <c r="A37" s="515"/>
      <c r="B37" s="586"/>
      <c r="C37" s="591"/>
      <c r="D37" s="615" t="s">
        <v>741</v>
      </c>
      <c r="E37" s="580" t="s">
        <v>572</v>
      </c>
    </row>
    <row r="38" spans="1:5" ht="20.100000000000001" customHeight="1">
      <c r="A38" s="517" t="s">
        <v>573</v>
      </c>
      <c r="B38" s="586"/>
      <c r="C38" s="588"/>
      <c r="D38" s="595" t="s">
        <v>739</v>
      </c>
      <c r="E38" s="579" t="s">
        <v>575</v>
      </c>
    </row>
    <row r="39" spans="1:5" ht="20.100000000000001" customHeight="1">
      <c r="A39" s="517" t="s">
        <v>576</v>
      </c>
      <c r="B39" s="586"/>
      <c r="C39" s="588" t="s">
        <v>717</v>
      </c>
      <c r="D39" s="595" t="s">
        <v>718</v>
      </c>
      <c r="E39" s="576"/>
    </row>
    <row r="40" spans="1:5" ht="20.100000000000001" customHeight="1">
      <c r="A40" s="518"/>
      <c r="B40" s="587"/>
      <c r="C40" s="592"/>
      <c r="D40" s="596"/>
      <c r="E40" s="581"/>
    </row>
    <row r="41" spans="1:5" ht="20.100000000000001" customHeight="1" thickBot="1">
      <c r="A41" s="825" t="s">
        <v>577</v>
      </c>
      <c r="B41" s="826"/>
      <c r="C41" s="832"/>
      <c r="D41" s="832"/>
      <c r="E41" s="827"/>
    </row>
  </sheetData>
  <mergeCells count="5">
    <mergeCell ref="A1:E1"/>
    <mergeCell ref="A20:E20"/>
    <mergeCell ref="A22:E22"/>
    <mergeCell ref="A41:E41"/>
    <mergeCell ref="C23:D2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8"/>
  <sheetViews>
    <sheetView showZeros="0" tabSelected="1" zoomScale="120" workbookViewId="0">
      <selection activeCell="A2" sqref="A2:C2"/>
    </sheetView>
  </sheetViews>
  <sheetFormatPr defaultRowHeight="15" customHeight="1"/>
  <cols>
    <col min="1" max="1" width="5.28515625" style="684" customWidth="1"/>
    <col min="2" max="2" width="7.140625" style="629" customWidth="1"/>
    <col min="3" max="3" width="27.7109375" style="629" customWidth="1"/>
    <col min="4" max="4" width="12.7109375" style="629" customWidth="1"/>
    <col min="5" max="5" width="12.7109375" style="646" customWidth="1"/>
    <col min="6" max="9" width="12.7109375" style="629" customWidth="1"/>
    <col min="10" max="10" width="17.85546875" style="629" customWidth="1"/>
    <col min="11" max="11" width="10.7109375" style="629" customWidth="1"/>
    <col min="12" max="16384" width="9.140625" style="629"/>
  </cols>
  <sheetData>
    <row r="1" spans="1:12" ht="23.25" customHeight="1" thickBot="1">
      <c r="A1" s="836" t="s">
        <v>817</v>
      </c>
      <c r="B1" s="836"/>
      <c r="C1" s="836"/>
      <c r="D1" s="837" t="s">
        <v>818</v>
      </c>
      <c r="E1" s="837"/>
      <c r="F1" s="837"/>
      <c r="G1" s="837"/>
      <c r="H1" s="837"/>
      <c r="I1" s="837"/>
    </row>
    <row r="2" spans="1:12" s="628" customFormat="1" ht="24.75" customHeight="1">
      <c r="A2" s="838" t="s">
        <v>816</v>
      </c>
      <c r="B2" s="839"/>
      <c r="C2" s="839"/>
      <c r="D2" s="698" t="s">
        <v>783</v>
      </c>
      <c r="E2" s="699" t="s">
        <v>771</v>
      </c>
      <c r="F2" s="698" t="s">
        <v>783</v>
      </c>
      <c r="G2" s="699" t="s">
        <v>771</v>
      </c>
      <c r="H2" s="698" t="s">
        <v>783</v>
      </c>
      <c r="I2" s="699" t="s">
        <v>771</v>
      </c>
    </row>
    <row r="3" spans="1:12" s="628" customFormat="1" ht="20.25" customHeight="1">
      <c r="A3" s="840" t="s">
        <v>839</v>
      </c>
      <c r="B3" s="841"/>
      <c r="C3" s="696" t="s">
        <v>815</v>
      </c>
      <c r="D3" s="691" t="s">
        <v>806</v>
      </c>
      <c r="E3" s="692" t="s">
        <v>805</v>
      </c>
      <c r="F3" s="691" t="s">
        <v>807</v>
      </c>
      <c r="G3" s="692" t="s">
        <v>809</v>
      </c>
      <c r="H3" s="691" t="s">
        <v>808</v>
      </c>
      <c r="I3" s="692" t="s">
        <v>810</v>
      </c>
    </row>
    <row r="4" spans="1:12" s="628" customFormat="1" ht="20.25" customHeight="1">
      <c r="A4" s="845" t="s">
        <v>835</v>
      </c>
      <c r="B4" s="846"/>
      <c r="C4" s="847"/>
      <c r="D4" s="720"/>
      <c r="E4" s="721" t="s">
        <v>836</v>
      </c>
      <c r="F4" s="720"/>
      <c r="G4" s="721" t="s">
        <v>837</v>
      </c>
      <c r="H4" s="720"/>
      <c r="I4" s="721" t="s">
        <v>838</v>
      </c>
    </row>
    <row r="5" spans="1:12" s="628" customFormat="1" ht="20.25" customHeight="1">
      <c r="A5" s="845" t="s">
        <v>865</v>
      </c>
      <c r="B5" s="846"/>
      <c r="C5" s="847"/>
      <c r="D5" s="740">
        <v>44012</v>
      </c>
      <c r="E5" s="744" t="s">
        <v>867</v>
      </c>
      <c r="F5" s="740">
        <v>44075</v>
      </c>
      <c r="G5" s="744" t="s">
        <v>866</v>
      </c>
      <c r="H5" s="740">
        <v>44165</v>
      </c>
      <c r="I5" s="744" t="s">
        <v>868</v>
      </c>
    </row>
    <row r="6" spans="1:12" ht="17.25" customHeight="1" thickBot="1">
      <c r="A6" s="842" t="s">
        <v>772</v>
      </c>
      <c r="B6" s="843"/>
      <c r="C6" s="844"/>
      <c r="D6" s="693" t="s">
        <v>804</v>
      </c>
      <c r="E6" s="694">
        <v>27638</v>
      </c>
      <c r="F6" s="693" t="s">
        <v>804</v>
      </c>
      <c r="G6" s="694">
        <v>32943</v>
      </c>
      <c r="H6" s="693" t="s">
        <v>804</v>
      </c>
      <c r="I6" s="694">
        <v>34751</v>
      </c>
    </row>
    <row r="7" spans="1:12" ht="15" customHeight="1">
      <c r="A7" s="746"/>
      <c r="B7" s="747" t="s">
        <v>864</v>
      </c>
      <c r="C7" s="748"/>
      <c r="D7" s="749"/>
      <c r="E7" s="750"/>
      <c r="F7" s="749"/>
      <c r="G7" s="750"/>
      <c r="H7" s="749"/>
      <c r="I7" s="750"/>
    </row>
    <row r="8" spans="1:12" ht="15" customHeight="1">
      <c r="A8" s="751"/>
      <c r="B8" s="752"/>
      <c r="C8" s="753" t="s">
        <v>785</v>
      </c>
      <c r="D8" s="754">
        <v>985600</v>
      </c>
      <c r="E8" s="755">
        <f>+D8</f>
        <v>985600</v>
      </c>
      <c r="F8" s="754">
        <v>460000</v>
      </c>
      <c r="G8" s="755">
        <f>+F8</f>
        <v>460000</v>
      </c>
      <c r="H8" s="754">
        <v>948000</v>
      </c>
      <c r="I8" s="755">
        <f>+H8</f>
        <v>948000</v>
      </c>
    </row>
    <row r="9" spans="1:12" ht="15" customHeight="1">
      <c r="A9" s="751"/>
      <c r="B9" s="752"/>
      <c r="C9" s="753" t="s">
        <v>784</v>
      </c>
      <c r="D9" s="754">
        <v>394240</v>
      </c>
      <c r="E9" s="755">
        <f>+D9</f>
        <v>394240</v>
      </c>
      <c r="F9" s="754">
        <v>184000</v>
      </c>
      <c r="G9" s="755">
        <f>+F9</f>
        <v>184000</v>
      </c>
      <c r="H9" s="754">
        <v>379200</v>
      </c>
      <c r="I9" s="755">
        <f>+H9</f>
        <v>379200</v>
      </c>
    </row>
    <row r="10" spans="1:12" ht="15" customHeight="1">
      <c r="A10" s="766"/>
      <c r="B10" s="756"/>
      <c r="C10" s="757" t="s">
        <v>641</v>
      </c>
      <c r="D10" s="758">
        <v>59136</v>
      </c>
      <c r="E10" s="759">
        <f>+D10</f>
        <v>59136</v>
      </c>
      <c r="F10" s="758">
        <v>27600</v>
      </c>
      <c r="G10" s="759">
        <f>+F10</f>
        <v>27600</v>
      </c>
      <c r="H10" s="758">
        <v>56880</v>
      </c>
      <c r="I10" s="759">
        <f>+H10</f>
        <v>56880</v>
      </c>
    </row>
    <row r="11" spans="1:12" ht="15" customHeight="1">
      <c r="A11" s="751"/>
      <c r="B11" s="752"/>
      <c r="C11" s="760" t="s">
        <v>642</v>
      </c>
      <c r="D11" s="754">
        <f t="shared" ref="D11:I11" si="0">SUM(D8:D10)</f>
        <v>1438976</v>
      </c>
      <c r="E11" s="755">
        <f t="shared" si="0"/>
        <v>1438976</v>
      </c>
      <c r="F11" s="754">
        <f t="shared" si="0"/>
        <v>671600</v>
      </c>
      <c r="G11" s="755">
        <f t="shared" si="0"/>
        <v>671600</v>
      </c>
      <c r="H11" s="754">
        <f t="shared" si="0"/>
        <v>1384080</v>
      </c>
      <c r="I11" s="755">
        <f t="shared" si="0"/>
        <v>1384080</v>
      </c>
    </row>
    <row r="12" spans="1:12" ht="15" customHeight="1" thickBot="1">
      <c r="A12" s="761"/>
      <c r="B12" s="762"/>
      <c r="C12" s="763" t="s">
        <v>862</v>
      </c>
      <c r="D12" s="764">
        <v>-41395</v>
      </c>
      <c r="E12" s="765" t="s">
        <v>787</v>
      </c>
      <c r="F12" s="764">
        <v>-20700</v>
      </c>
      <c r="G12" s="765" t="s">
        <v>787</v>
      </c>
      <c r="H12" s="764">
        <v>-56880</v>
      </c>
      <c r="I12" s="765" t="s">
        <v>787</v>
      </c>
    </row>
    <row r="13" spans="1:12" ht="15" customHeight="1">
      <c r="A13" s="681"/>
      <c r="B13" s="633"/>
      <c r="C13" s="632"/>
      <c r="D13" s="650"/>
      <c r="E13" s="660">
        <f>+D13</f>
        <v>0</v>
      </c>
      <c r="F13" s="650"/>
      <c r="G13" s="660">
        <f>+F13</f>
        <v>0</v>
      </c>
      <c r="H13" s="650"/>
      <c r="I13" s="660">
        <f>+H13</f>
        <v>0</v>
      </c>
    </row>
    <row r="14" spans="1:12" ht="15" customHeight="1">
      <c r="A14" s="685">
        <v>1</v>
      </c>
      <c r="B14" s="638" t="s">
        <v>861</v>
      </c>
      <c r="C14" s="632"/>
      <c r="D14" s="743"/>
      <c r="E14" s="745" t="str">
        <f>+E5</f>
        <v xml:space="preserve">9 Months &amp; 1 Day </v>
      </c>
      <c r="F14" s="743"/>
      <c r="G14" s="745" t="str">
        <f>+G5</f>
        <v>7 Months</v>
      </c>
      <c r="H14" s="743"/>
      <c r="I14" s="745" t="str">
        <f>+I5</f>
        <v xml:space="preserve">4  Months &amp; 1 Day </v>
      </c>
      <c r="K14" s="678" t="s">
        <v>775</v>
      </c>
      <c r="L14" s="678" t="s">
        <v>776</v>
      </c>
    </row>
    <row r="15" spans="1:12" ht="15" customHeight="1">
      <c r="A15" s="685"/>
      <c r="B15" s="638"/>
      <c r="C15" s="632" t="s">
        <v>863</v>
      </c>
      <c r="D15" s="650">
        <f>ROUND((D11/12*9)+(D11/12/30),0)</f>
        <v>1083229</v>
      </c>
      <c r="E15" s="660">
        <f>+D15</f>
        <v>1083229</v>
      </c>
      <c r="F15" s="650">
        <f>ROUND(F11/12*7,0)</f>
        <v>391767</v>
      </c>
      <c r="G15" s="660">
        <f>+F15</f>
        <v>391767</v>
      </c>
      <c r="H15" s="650">
        <f>ROUND((H11/12*4)+(H11/12/30),0)</f>
        <v>465205</v>
      </c>
      <c r="I15" s="660">
        <f>+H15</f>
        <v>465205</v>
      </c>
      <c r="J15" s="741" t="s">
        <v>813</v>
      </c>
      <c r="K15" s="642">
        <v>250000</v>
      </c>
      <c r="L15" s="642">
        <v>250000</v>
      </c>
    </row>
    <row r="16" spans="1:12" ht="15" customHeight="1">
      <c r="A16" s="681"/>
      <c r="B16" s="633"/>
      <c r="C16" s="689" t="s">
        <v>786</v>
      </c>
      <c r="D16" s="650">
        <f>ROUND((D12/12*9)+(D12/12/30),0)</f>
        <v>-31161</v>
      </c>
      <c r="E16" s="668" t="str">
        <f>+E12</f>
        <v>N.A.</v>
      </c>
      <c r="F16" s="650">
        <f>ROUND(F12/12*7,0)</f>
        <v>-12075</v>
      </c>
      <c r="G16" s="668" t="str">
        <f>+G12</f>
        <v>N.A.</v>
      </c>
      <c r="H16" s="650">
        <f>ROUND((H12/12*4)+(H12/12/30),0)</f>
        <v>-19118</v>
      </c>
      <c r="I16" s="668" t="str">
        <f>+I12</f>
        <v>N.A.</v>
      </c>
      <c r="J16" s="742" t="s">
        <v>777</v>
      </c>
      <c r="K16" s="643">
        <v>300000</v>
      </c>
      <c r="L16" s="643">
        <v>250000</v>
      </c>
    </row>
    <row r="17" spans="1:13" ht="15" customHeight="1">
      <c r="A17" s="681"/>
      <c r="B17" s="633"/>
      <c r="C17" s="632" t="s">
        <v>819</v>
      </c>
      <c r="D17" s="650"/>
      <c r="E17" s="660"/>
      <c r="F17" s="650">
        <v>560000</v>
      </c>
      <c r="G17" s="660">
        <v>560000</v>
      </c>
      <c r="H17" s="650"/>
      <c r="I17" s="660"/>
      <c r="J17" s="676" t="s">
        <v>778</v>
      </c>
      <c r="K17" s="644">
        <f>+L17</f>
        <v>0.05</v>
      </c>
      <c r="L17" s="644">
        <v>0.05</v>
      </c>
    </row>
    <row r="18" spans="1:13" ht="15" customHeight="1">
      <c r="A18" s="681"/>
      <c r="B18" s="631"/>
      <c r="C18" s="689" t="s">
        <v>773</v>
      </c>
      <c r="D18" s="651">
        <v>-50000</v>
      </c>
      <c r="E18" s="662" t="str">
        <f>+E12</f>
        <v>N.A.</v>
      </c>
      <c r="F18" s="651">
        <v>-50000</v>
      </c>
      <c r="G18" s="662" t="str">
        <f>+G12</f>
        <v>N.A.</v>
      </c>
      <c r="H18" s="651">
        <v>-50000</v>
      </c>
      <c r="I18" s="662" t="str">
        <f>+I12</f>
        <v>N.A.</v>
      </c>
      <c r="J18" s="677" t="s">
        <v>814</v>
      </c>
      <c r="K18" s="644">
        <v>0.2</v>
      </c>
      <c r="L18" s="644">
        <v>0.1</v>
      </c>
    </row>
    <row r="19" spans="1:13" ht="15" customHeight="1" thickBot="1">
      <c r="A19" s="681"/>
      <c r="B19" s="631"/>
      <c r="C19" s="634"/>
      <c r="D19" s="652">
        <f t="shared" ref="D19:I19" si="1">SUM(D15:D18)</f>
        <v>1002068</v>
      </c>
      <c r="E19" s="663">
        <f t="shared" si="1"/>
        <v>1083229</v>
      </c>
      <c r="F19" s="652">
        <f t="shared" si="1"/>
        <v>889692</v>
      </c>
      <c r="G19" s="663">
        <f t="shared" si="1"/>
        <v>951767</v>
      </c>
      <c r="H19" s="652">
        <f t="shared" si="1"/>
        <v>396087</v>
      </c>
      <c r="I19" s="663">
        <f t="shared" si="1"/>
        <v>465205</v>
      </c>
      <c r="J19" s="677" t="s">
        <v>779</v>
      </c>
      <c r="K19" s="644">
        <v>0.2</v>
      </c>
      <c r="L19" s="644">
        <v>0.15</v>
      </c>
    </row>
    <row r="20" spans="1:13" ht="15" customHeight="1">
      <c r="A20" s="685">
        <v>2</v>
      </c>
      <c r="B20" s="635" t="s">
        <v>788</v>
      </c>
      <c r="C20" s="630"/>
      <c r="D20" s="650"/>
      <c r="E20" s="660"/>
      <c r="F20" s="650"/>
      <c r="G20" s="660"/>
      <c r="H20" s="650"/>
      <c r="I20" s="660"/>
      <c r="J20" s="677" t="s">
        <v>780</v>
      </c>
      <c r="K20" s="644">
        <v>0.3</v>
      </c>
      <c r="L20" s="644">
        <v>0.2</v>
      </c>
    </row>
    <row r="21" spans="1:13" ht="15" customHeight="1">
      <c r="A21" s="681"/>
      <c r="B21" s="630"/>
      <c r="C21" s="636" t="s">
        <v>791</v>
      </c>
      <c r="D21" s="650">
        <v>300000</v>
      </c>
      <c r="E21" s="660">
        <f>+D21</f>
        <v>300000</v>
      </c>
      <c r="F21" s="650">
        <v>420000</v>
      </c>
      <c r="G21" s="660">
        <f>+F21</f>
        <v>420000</v>
      </c>
      <c r="H21" s="650">
        <v>540000</v>
      </c>
      <c r="I21" s="660">
        <f>+H21</f>
        <v>540000</v>
      </c>
      <c r="J21" s="677" t="s">
        <v>781</v>
      </c>
      <c r="K21" s="644">
        <v>0.3</v>
      </c>
      <c r="L21" s="644">
        <v>0.25</v>
      </c>
      <c r="M21" s="695"/>
    </row>
    <row r="22" spans="1:13" ht="15" customHeight="1">
      <c r="A22" s="681"/>
      <c r="B22" s="630"/>
      <c r="C22" s="689" t="s">
        <v>789</v>
      </c>
      <c r="D22" s="651">
        <f>D21*30%*-1</f>
        <v>-90000</v>
      </c>
      <c r="E22" s="661">
        <f>+D22</f>
        <v>-90000</v>
      </c>
      <c r="F22" s="651">
        <f>F21*30%*-1</f>
        <v>-126000</v>
      </c>
      <c r="G22" s="661">
        <f>+F22</f>
        <v>-126000</v>
      </c>
      <c r="H22" s="651">
        <f>H21*30%*-1</f>
        <v>-162000</v>
      </c>
      <c r="I22" s="661">
        <f>+H22</f>
        <v>-162000</v>
      </c>
      <c r="J22" s="677" t="s">
        <v>781</v>
      </c>
      <c r="K22" s="644">
        <v>0.3</v>
      </c>
      <c r="L22" s="644">
        <v>0.25</v>
      </c>
    </row>
    <row r="23" spans="1:13" ht="15" customHeight="1">
      <c r="A23" s="681"/>
      <c r="B23" s="630"/>
      <c r="C23" s="636" t="s">
        <v>790</v>
      </c>
      <c r="D23" s="650">
        <f t="shared" ref="D23:I23" si="2">SUM(D21:D22)</f>
        <v>210000</v>
      </c>
      <c r="E23" s="660">
        <f t="shared" si="2"/>
        <v>210000</v>
      </c>
      <c r="F23" s="650">
        <f t="shared" si="2"/>
        <v>294000</v>
      </c>
      <c r="G23" s="660">
        <f t="shared" si="2"/>
        <v>294000</v>
      </c>
      <c r="H23" s="650">
        <f t="shared" si="2"/>
        <v>378000</v>
      </c>
      <c r="I23" s="660">
        <f t="shared" si="2"/>
        <v>378000</v>
      </c>
      <c r="J23" s="676" t="s">
        <v>782</v>
      </c>
      <c r="K23" s="644">
        <v>0.3</v>
      </c>
      <c r="L23" s="644">
        <v>0.3</v>
      </c>
    </row>
    <row r="24" spans="1:13" ht="15" customHeight="1">
      <c r="A24" s="681"/>
      <c r="B24" s="631"/>
      <c r="C24" s="689" t="s">
        <v>812</v>
      </c>
      <c r="D24" s="650">
        <f>-180000</f>
        <v>-180000</v>
      </c>
      <c r="E24" s="660">
        <f>+D24</f>
        <v>-180000</v>
      </c>
      <c r="F24" s="650">
        <f>-200000</f>
        <v>-200000</v>
      </c>
      <c r="G24" s="660">
        <f>+F24</f>
        <v>-200000</v>
      </c>
      <c r="H24" s="650">
        <v>-120000</v>
      </c>
      <c r="I24" s="660">
        <f>+H24</f>
        <v>-120000</v>
      </c>
    </row>
    <row r="25" spans="1:13" ht="15" customHeight="1" thickBot="1">
      <c r="A25" s="681"/>
      <c r="B25" s="638"/>
      <c r="C25" s="630"/>
      <c r="D25" s="652">
        <f t="shared" ref="D25:I25" si="3">SUM(D23:D24)</f>
        <v>30000</v>
      </c>
      <c r="E25" s="664">
        <f t="shared" si="3"/>
        <v>30000</v>
      </c>
      <c r="F25" s="652">
        <f t="shared" si="3"/>
        <v>94000</v>
      </c>
      <c r="G25" s="664">
        <f t="shared" si="3"/>
        <v>94000</v>
      </c>
      <c r="H25" s="652">
        <f t="shared" si="3"/>
        <v>258000</v>
      </c>
      <c r="I25" s="664">
        <f t="shared" si="3"/>
        <v>258000</v>
      </c>
    </row>
    <row r="26" spans="1:13" ht="15" customHeight="1">
      <c r="A26" s="681"/>
      <c r="B26" s="630"/>
      <c r="C26" s="637"/>
      <c r="D26" s="650"/>
      <c r="E26" s="660"/>
      <c r="F26" s="650"/>
      <c r="G26" s="660"/>
      <c r="H26" s="650"/>
      <c r="I26" s="660"/>
    </row>
    <row r="27" spans="1:13" ht="15" customHeight="1">
      <c r="A27" s="685">
        <v>3</v>
      </c>
      <c r="B27" s="638" t="s">
        <v>802</v>
      </c>
      <c r="C27" s="630"/>
      <c r="D27" s="653">
        <v>50600</v>
      </c>
      <c r="E27" s="665">
        <f>+D27</f>
        <v>50600</v>
      </c>
      <c r="F27" s="653">
        <v>60000</v>
      </c>
      <c r="G27" s="665">
        <f>+F27</f>
        <v>60000</v>
      </c>
      <c r="H27" s="653">
        <v>48000</v>
      </c>
      <c r="I27" s="665">
        <f>+H27</f>
        <v>48000</v>
      </c>
    </row>
    <row r="28" spans="1:13" ht="18.75" customHeight="1" thickBot="1">
      <c r="A28" s="682"/>
      <c r="B28" s="679"/>
      <c r="C28" s="680" t="s">
        <v>792</v>
      </c>
      <c r="D28" s="654">
        <f t="shared" ref="D28:I28" si="4">D19+D25+D27</f>
        <v>1082668</v>
      </c>
      <c r="E28" s="666">
        <f t="shared" si="4"/>
        <v>1163829</v>
      </c>
      <c r="F28" s="654">
        <f t="shared" si="4"/>
        <v>1043692</v>
      </c>
      <c r="G28" s="666">
        <f t="shared" si="4"/>
        <v>1105767</v>
      </c>
      <c r="H28" s="654">
        <f t="shared" si="4"/>
        <v>702087</v>
      </c>
      <c r="I28" s="666">
        <f t="shared" si="4"/>
        <v>771205</v>
      </c>
    </row>
    <row r="29" spans="1:13" ht="15" customHeight="1" thickTop="1">
      <c r="A29" s="681"/>
      <c r="B29" s="690" t="s">
        <v>797</v>
      </c>
      <c r="C29" s="630"/>
      <c r="D29" s="667">
        <f>IF(E6&lt;22373,"Sr Citizen",0)</f>
        <v>0</v>
      </c>
      <c r="E29" s="660"/>
      <c r="F29" s="667">
        <f>IF(G6&lt;22373,"Sr Citizen",0)</f>
        <v>0</v>
      </c>
      <c r="G29" s="673"/>
      <c r="H29" s="667">
        <f>IF(I6&lt;22373,"Sr Citizen",0)</f>
        <v>0</v>
      </c>
      <c r="I29" s="673"/>
    </row>
    <row r="30" spans="1:13" ht="15" customHeight="1">
      <c r="A30" s="681"/>
      <c r="B30" s="639"/>
      <c r="C30" s="649" t="s">
        <v>794</v>
      </c>
      <c r="D30" s="650">
        <f>150000*-1</f>
        <v>-150000</v>
      </c>
      <c r="E30" s="668" t="s">
        <v>787</v>
      </c>
      <c r="F30" s="650">
        <f>150000*-1</f>
        <v>-150000</v>
      </c>
      <c r="G30" s="668" t="s">
        <v>787</v>
      </c>
      <c r="H30" s="650">
        <v>-150000</v>
      </c>
      <c r="I30" s="668" t="s">
        <v>787</v>
      </c>
    </row>
    <row r="31" spans="1:13" ht="15" hidden="1" customHeight="1">
      <c r="A31" s="681"/>
      <c r="B31" s="639"/>
      <c r="C31" s="649" t="s">
        <v>800</v>
      </c>
      <c r="D31" s="650"/>
      <c r="E31" s="660"/>
      <c r="F31" s="650"/>
      <c r="G31" s="660"/>
      <c r="H31" s="650"/>
      <c r="I31" s="660"/>
    </row>
    <row r="32" spans="1:13" ht="15" hidden="1" customHeight="1">
      <c r="A32" s="681"/>
      <c r="B32" s="639"/>
      <c r="C32" s="649" t="s">
        <v>801</v>
      </c>
      <c r="D32" s="650"/>
      <c r="E32" s="660"/>
      <c r="F32" s="650"/>
      <c r="G32" s="660"/>
      <c r="H32" s="650"/>
      <c r="I32" s="660"/>
    </row>
    <row r="33" spans="1:9" ht="15" customHeight="1">
      <c r="A33" s="681"/>
      <c r="B33" s="639"/>
      <c r="C33" s="649" t="s">
        <v>774</v>
      </c>
      <c r="D33" s="650">
        <v>-50000</v>
      </c>
      <c r="E33" s="668" t="s">
        <v>787</v>
      </c>
      <c r="F33" s="650">
        <v>-50000</v>
      </c>
      <c r="G33" s="668" t="s">
        <v>787</v>
      </c>
      <c r="H33" s="650">
        <v>-50000</v>
      </c>
      <c r="I33" s="668" t="s">
        <v>787</v>
      </c>
    </row>
    <row r="34" spans="1:9" ht="15" customHeight="1">
      <c r="A34" s="681"/>
      <c r="B34" s="639"/>
      <c r="C34" s="649" t="s">
        <v>793</v>
      </c>
      <c r="D34" s="650">
        <v>-115000</v>
      </c>
      <c r="E34" s="668" t="s">
        <v>787</v>
      </c>
      <c r="F34" s="650">
        <v>-140000</v>
      </c>
      <c r="G34" s="668" t="s">
        <v>787</v>
      </c>
      <c r="H34" s="650">
        <v>-115000</v>
      </c>
      <c r="I34" s="668" t="s">
        <v>787</v>
      </c>
    </row>
    <row r="35" spans="1:9" ht="15" customHeight="1">
      <c r="A35" s="681"/>
      <c r="B35" s="630"/>
      <c r="C35" s="649" t="s">
        <v>795</v>
      </c>
      <c r="D35" s="650">
        <v>-140000</v>
      </c>
      <c r="E35" s="668" t="s">
        <v>787</v>
      </c>
      <c r="F35" s="650">
        <v>-48000</v>
      </c>
      <c r="G35" s="668" t="s">
        <v>787</v>
      </c>
      <c r="H35" s="650">
        <v>-80000</v>
      </c>
      <c r="I35" s="668" t="s">
        <v>787</v>
      </c>
    </row>
    <row r="36" spans="1:9" ht="19.5" customHeight="1" thickBot="1">
      <c r="A36" s="682"/>
      <c r="B36" s="679"/>
      <c r="C36" s="680" t="s">
        <v>643</v>
      </c>
      <c r="D36" s="654">
        <f>SUM(D30:D35)</f>
        <v>-455000</v>
      </c>
      <c r="E36" s="669" t="s">
        <v>424</v>
      </c>
      <c r="F36" s="654">
        <f>SUM(F30:F35)</f>
        <v>-388000</v>
      </c>
      <c r="G36" s="669" t="s">
        <v>424</v>
      </c>
      <c r="H36" s="654">
        <f>SUM(H30:H35)</f>
        <v>-395000</v>
      </c>
      <c r="I36" s="669" t="s">
        <v>424</v>
      </c>
    </row>
    <row r="37" spans="1:9" ht="19.5" customHeight="1" thickTop="1">
      <c r="A37" s="686"/>
      <c r="B37" s="687"/>
      <c r="C37" s="688" t="s">
        <v>796</v>
      </c>
      <c r="D37" s="655">
        <f>D28+D36</f>
        <v>627668</v>
      </c>
      <c r="E37" s="670">
        <f>+E28</f>
        <v>1163829</v>
      </c>
      <c r="F37" s="655">
        <f>F28+F36</f>
        <v>655692</v>
      </c>
      <c r="G37" s="670">
        <f>+G28</f>
        <v>1105767</v>
      </c>
      <c r="H37" s="655">
        <f>H28+H36</f>
        <v>307087</v>
      </c>
      <c r="I37" s="670">
        <f>+I28</f>
        <v>771205</v>
      </c>
    </row>
    <row r="38" spans="1:9" ht="15" customHeight="1">
      <c r="A38" s="681"/>
      <c r="B38" s="638" t="s">
        <v>798</v>
      </c>
      <c r="C38" s="630"/>
      <c r="D38" s="656">
        <f>IF(+D29="Sr Citizen",ROUND(IF(D37&gt;1000000,(((D37-1000000)*0.3)+110000),IF(D37&gt;500000,(((D37-500000)*0.2)+10000),IF(D37&gt;300000,((D37-300000)*0.05),0))),0),ROUND(IF(D37&gt;1000000,(((D37-1000000)*0.3)+112500),IF(D37&gt;500000,(((D37-500000)*0.2)+12500),IF(D37&gt;250000,((D37-250000)*0.05),0))),0))</f>
        <v>38034</v>
      </c>
      <c r="E38" s="671">
        <f>ROUND(IF(E37&gt;1500000,(E37-1500000)*30%+187500,IF(E37&gt;1250000,(E37-1250000)*25%+125000,IF(E37&gt;1000000,(E37-1000000)*20%+75000,IF(E37&gt;750000,(E37-750000)*15%+37500,IF(E37&gt;500000,(E37-500000)*10%+12500, IF(E37&gt;250000,(E37-250000)*5%,0)))))),0)</f>
        <v>107766</v>
      </c>
      <c r="F38" s="656">
        <f>IF(+F29="Sr Citizen",ROUND(IF(F37&gt;1000000,(((F37-1000000)*0.3)+110000),IF(F37&gt;500000,(((F37-500000)*0.2)+10000),IF(F37&gt;300000,((F37-300000)*0.05),0))),0),ROUND(IF(F37&gt;1000000,(((F37-1000000)*0.3)+112500),IF(F37&gt;500000,(((F37-500000)*0.2)+12500),IF(F37&gt;250000,((F37-250000)*0.05),0))),0))</f>
        <v>43638</v>
      </c>
      <c r="G38" s="671">
        <f>ROUND(IF(G37&gt;1500000,(G37-1500000)*30%+187500,IF(G37&gt;1250000,(G37-1250000)*25%+125000,IF(G37&gt;1000000,(G37-1000000)*20%+75000,IF(G37&gt;750000,(G37-750000)*15%+37500,IF(G37&gt;500000,(G37-500000)*10%+12500, IF(G37&gt;250000,(G37-250000)*5%,0)))))),0)</f>
        <v>96153</v>
      </c>
      <c r="H38" s="656">
        <f>IF(+H29="Sr Citizen",ROUND(IF(H37&gt;1000000,(((H37-1000000)*0.3)+110000),IF(H37&gt;500000,(((H37-500000)*0.2)+10000),IF(H37&gt;300000,((H37-300000)*0.05),0))),0),ROUND(IF(H37&gt;1000000,(((H37-1000000)*0.3)+112500),IF(H37&gt;500000,(((H37-500000)*0.2)+12500),IF(H37&gt;250000,((H37-250000)*0.05),0))),0))</f>
        <v>2854</v>
      </c>
      <c r="I38" s="671">
        <f>ROUND(IF(I37&gt;1500000,(I37-1500000)*30%+187500,IF(I37&gt;1250000,(I37-1250000)*25%+125000,IF(I37&gt;1000000,(I37-1000000)*20%+75000,IF(I37&gt;750000,(I37-750000)*15%+37500,IF(I37&gt;500000,(I37-500000)*10%+12500, IF(I37&gt;250000,(I37-250000)*5%,0)))))),0)</f>
        <v>40681</v>
      </c>
    </row>
    <row r="39" spans="1:9" ht="15" customHeight="1">
      <c r="A39" s="681"/>
      <c r="B39" s="637" t="s">
        <v>799</v>
      </c>
      <c r="C39" s="630"/>
      <c r="D39" s="657">
        <f t="shared" ref="D39:I39" si="5">(IF(D37&gt;500000,0,IF(D38&gt;12500,12500,(D38))))*-1</f>
        <v>0</v>
      </c>
      <c r="E39" s="672">
        <f t="shared" si="5"/>
        <v>0</v>
      </c>
      <c r="F39" s="657">
        <f t="shared" si="5"/>
        <v>0</v>
      </c>
      <c r="G39" s="672">
        <f t="shared" si="5"/>
        <v>0</v>
      </c>
      <c r="H39" s="657">
        <f t="shared" si="5"/>
        <v>-2854</v>
      </c>
      <c r="I39" s="672">
        <f t="shared" si="5"/>
        <v>0</v>
      </c>
    </row>
    <row r="40" spans="1:9" ht="15" customHeight="1">
      <c r="A40" s="681"/>
      <c r="B40" s="630"/>
      <c r="C40" s="645"/>
      <c r="D40" s="658">
        <f>+D38+D39</f>
        <v>38034</v>
      </c>
      <c r="E40" s="668">
        <f>E38+E39</f>
        <v>107766</v>
      </c>
      <c r="F40" s="658">
        <f>+F38+F39</f>
        <v>43638</v>
      </c>
      <c r="G40" s="668">
        <f>G38+G39</f>
        <v>96153</v>
      </c>
      <c r="H40" s="658">
        <f>+H38+H39</f>
        <v>0</v>
      </c>
      <c r="I40" s="668">
        <f>I38+I39</f>
        <v>40681</v>
      </c>
    </row>
    <row r="41" spans="1:9" ht="15" customHeight="1">
      <c r="A41" s="681"/>
      <c r="B41" s="637" t="s">
        <v>811</v>
      </c>
      <c r="C41" s="630"/>
      <c r="D41" s="659">
        <f t="shared" ref="D41:I41" si="6">ROUND((D40)*0.04,0)</f>
        <v>1521</v>
      </c>
      <c r="E41" s="662">
        <f t="shared" si="6"/>
        <v>4311</v>
      </c>
      <c r="F41" s="659">
        <f t="shared" si="6"/>
        <v>1746</v>
      </c>
      <c r="G41" s="662">
        <f t="shared" si="6"/>
        <v>3846</v>
      </c>
      <c r="H41" s="659">
        <f t="shared" si="6"/>
        <v>0</v>
      </c>
      <c r="I41" s="662">
        <f t="shared" si="6"/>
        <v>1627</v>
      </c>
    </row>
    <row r="42" spans="1:9" ht="15" customHeight="1" thickBot="1">
      <c r="A42" s="682"/>
      <c r="B42" s="679"/>
      <c r="C42" s="680" t="s">
        <v>803</v>
      </c>
      <c r="D42" s="675">
        <f t="shared" ref="D42:I42" si="7">SUM(D40:D41)</f>
        <v>39555</v>
      </c>
      <c r="E42" s="674">
        <f t="shared" si="7"/>
        <v>112077</v>
      </c>
      <c r="F42" s="675">
        <f t="shared" si="7"/>
        <v>45384</v>
      </c>
      <c r="G42" s="674">
        <f t="shared" si="7"/>
        <v>99999</v>
      </c>
      <c r="H42" s="675">
        <f t="shared" si="7"/>
        <v>0</v>
      </c>
      <c r="I42" s="674">
        <f t="shared" si="7"/>
        <v>42308</v>
      </c>
    </row>
    <row r="43" spans="1:9" s="648" customFormat="1" ht="23.25" customHeight="1" thickTop="1">
      <c r="A43" s="683"/>
      <c r="B43" s="647"/>
      <c r="D43" s="641" t="str">
        <f>+E3</f>
        <v>Rita Makhija</v>
      </c>
      <c r="E43" s="710"/>
      <c r="F43" s="641" t="str">
        <f>+G3</f>
        <v>Dipesh Rathi</v>
      </c>
      <c r="G43" s="641"/>
      <c r="H43" s="641" t="str">
        <f>+I3</f>
        <v>Himshika Mittal</v>
      </c>
    </row>
    <row r="44" spans="1:9" ht="15" customHeight="1">
      <c r="C44" s="700" t="s">
        <v>820</v>
      </c>
      <c r="D44" s="701">
        <f>ROUND(D11/12,0)</f>
        <v>119915</v>
      </c>
      <c r="E44" s="702"/>
      <c r="F44" s="701">
        <f>ROUND(F11/12,0)</f>
        <v>55967</v>
      </c>
      <c r="G44" s="700"/>
      <c r="H44" s="701">
        <f>ROUND(H11/12,0)</f>
        <v>115340</v>
      </c>
    </row>
    <row r="45" spans="1:9" ht="15" customHeight="1">
      <c r="C45" s="640" t="s">
        <v>821</v>
      </c>
      <c r="D45" s="629">
        <f>ROUND(D40/9,0)</f>
        <v>4226</v>
      </c>
      <c r="F45" s="629">
        <f>ROUND(F40/7,0)</f>
        <v>6234</v>
      </c>
      <c r="H45" s="629">
        <f>ROUND(H40/12,0)</f>
        <v>0</v>
      </c>
    </row>
    <row r="46" spans="1:9" ht="15" customHeight="1">
      <c r="C46" s="640" t="s">
        <v>822</v>
      </c>
      <c r="D46" s="629">
        <f>ROUND(D41/9,0)</f>
        <v>169</v>
      </c>
      <c r="F46" s="629">
        <f>ROUND(F41/7,0)</f>
        <v>249</v>
      </c>
      <c r="H46" s="629">
        <f>ROUND(H41/12,0)</f>
        <v>0</v>
      </c>
    </row>
    <row r="47" spans="1:9" ht="15" customHeight="1" thickBot="1">
      <c r="C47" s="711" t="s">
        <v>832</v>
      </c>
      <c r="D47" s="704">
        <f>SUM(D45:D46)</f>
        <v>4395</v>
      </c>
      <c r="E47" s="703"/>
      <c r="F47" s="704">
        <f>SUM(F45:F46)</f>
        <v>6483</v>
      </c>
      <c r="G47" s="704"/>
      <c r="H47" s="704">
        <f>SUM(H45:H46)</f>
        <v>0</v>
      </c>
    </row>
    <row r="48" spans="1:9" ht="15" customHeight="1" thickTop="1"/>
    <row r="49" spans="1:9" ht="15" customHeight="1">
      <c r="A49" s="835" t="s">
        <v>833</v>
      </c>
      <c r="B49" s="835"/>
      <c r="C49" s="641" t="s">
        <v>825</v>
      </c>
      <c r="D49" s="641" t="s">
        <v>824</v>
      </c>
      <c r="E49" s="641" t="s">
        <v>823</v>
      </c>
      <c r="F49" s="705" t="s">
        <v>348</v>
      </c>
      <c r="G49" s="697" t="s">
        <v>45</v>
      </c>
      <c r="H49" s="697" t="s">
        <v>640</v>
      </c>
      <c r="I49" s="697" t="s">
        <v>830</v>
      </c>
    </row>
    <row r="50" spans="1:9" ht="15" customHeight="1">
      <c r="B50" s="697" t="s">
        <v>831</v>
      </c>
      <c r="C50" s="709">
        <v>44105</v>
      </c>
      <c r="D50" s="707">
        <v>44137</v>
      </c>
      <c r="E50" s="708" t="s">
        <v>826</v>
      </c>
      <c r="F50" s="708" t="s">
        <v>827</v>
      </c>
      <c r="G50" s="629">
        <f>$D$45+$F$45+$H$45</f>
        <v>10460</v>
      </c>
      <c r="H50" s="629">
        <f>$D$46+$F$46+$H$46</f>
        <v>418</v>
      </c>
      <c r="I50" s="629">
        <f>G50+H50</f>
        <v>10878</v>
      </c>
    </row>
    <row r="51" spans="1:9" ht="15" customHeight="1">
      <c r="B51" s="697" t="s">
        <v>831</v>
      </c>
      <c r="C51" s="709">
        <v>44136</v>
      </c>
      <c r="D51" s="707">
        <v>44168</v>
      </c>
      <c r="E51" s="708" t="s">
        <v>826</v>
      </c>
      <c r="F51" s="708" t="s">
        <v>828</v>
      </c>
      <c r="G51" s="629">
        <f>$D$45+$F$45+$H$45</f>
        <v>10460</v>
      </c>
      <c r="H51" s="629">
        <f>$D$46+$F$46+$H$46</f>
        <v>418</v>
      </c>
      <c r="I51" s="629">
        <f t="shared" ref="I51:I52" si="8">G51+H51</f>
        <v>10878</v>
      </c>
    </row>
    <row r="52" spans="1:9" ht="15" customHeight="1">
      <c r="B52" s="697" t="s">
        <v>831</v>
      </c>
      <c r="C52" s="709">
        <v>44166</v>
      </c>
      <c r="D52" s="707">
        <v>44200</v>
      </c>
      <c r="E52" s="708" t="s">
        <v>826</v>
      </c>
      <c r="F52" s="708" t="s">
        <v>829</v>
      </c>
      <c r="G52" s="629">
        <f>$D$45+$F$45+$H$45</f>
        <v>10460</v>
      </c>
      <c r="H52" s="629">
        <f>$D$46+$F$46+$H$46</f>
        <v>418</v>
      </c>
      <c r="I52" s="629">
        <f t="shared" si="8"/>
        <v>10878</v>
      </c>
    </row>
    <row r="53" spans="1:9" ht="15" customHeight="1" thickBot="1">
      <c r="D53" s="706"/>
      <c r="F53" s="708"/>
    </row>
    <row r="54" spans="1:9" ht="15" customHeight="1">
      <c r="C54" s="726" t="s">
        <v>834</v>
      </c>
      <c r="D54" s="727" t="s">
        <v>150</v>
      </c>
      <c r="E54" s="728" t="s">
        <v>65</v>
      </c>
      <c r="F54" s="729" t="s">
        <v>860</v>
      </c>
      <c r="G54" s="730" t="s">
        <v>640</v>
      </c>
      <c r="H54" s="725"/>
      <c r="I54" s="725"/>
    </row>
    <row r="55" spans="1:9" ht="15" customHeight="1">
      <c r="B55" s="630"/>
      <c r="C55" s="731" t="str">
        <f>+E3</f>
        <v>Rita Makhija</v>
      </c>
      <c r="D55" s="724" t="str">
        <f>+E4</f>
        <v>AAJPM2855H</v>
      </c>
      <c r="E55" s="722">
        <f>+D44</f>
        <v>119915</v>
      </c>
      <c r="F55" s="732">
        <f>+D45</f>
        <v>4226</v>
      </c>
      <c r="G55" s="733">
        <f>+D46</f>
        <v>169</v>
      </c>
      <c r="H55" s="723"/>
      <c r="I55" s="723"/>
    </row>
    <row r="56" spans="1:9" ht="15" customHeight="1">
      <c r="B56" s="630"/>
      <c r="C56" s="731" t="str">
        <f>+G3</f>
        <v>Dipesh Rathi</v>
      </c>
      <c r="D56" s="724" t="str">
        <f>+G4</f>
        <v>BAXPR7834L</v>
      </c>
      <c r="E56" s="739">
        <f>+F44</f>
        <v>55967</v>
      </c>
      <c r="F56" s="732">
        <f>+F45</f>
        <v>6234</v>
      </c>
      <c r="G56" s="733">
        <f>+F46</f>
        <v>249</v>
      </c>
      <c r="H56" s="723"/>
      <c r="I56" s="723"/>
    </row>
    <row r="57" spans="1:9" ht="15" customHeight="1" thickBot="1">
      <c r="B57" s="630"/>
      <c r="C57" s="734" t="str">
        <f>+I3</f>
        <v>Himshika Mittal</v>
      </c>
      <c r="D57" s="735" t="str">
        <f>+I4</f>
        <v>COKPM8865K</v>
      </c>
      <c r="E57" s="736">
        <f>+H44</f>
        <v>115340</v>
      </c>
      <c r="F57" s="737">
        <v>0</v>
      </c>
      <c r="G57" s="738">
        <v>0</v>
      </c>
      <c r="H57" s="723"/>
      <c r="I57" s="723"/>
    </row>
    <row r="58" spans="1:9" ht="15" customHeight="1">
      <c r="B58" s="630"/>
      <c r="C58" s="630"/>
      <c r="D58" s="630"/>
      <c r="F58" s="629">
        <f>SUM(F55:F57)</f>
        <v>10460</v>
      </c>
      <c r="G58" s="629">
        <f>SUM(G55:G57)</f>
        <v>418</v>
      </c>
    </row>
  </sheetData>
  <mergeCells count="8">
    <mergeCell ref="A1:C1"/>
    <mergeCell ref="D1:I1"/>
    <mergeCell ref="A49:B49"/>
    <mergeCell ref="A2:C2"/>
    <mergeCell ref="A6:C6"/>
    <mergeCell ref="A3:B3"/>
    <mergeCell ref="A4:C4"/>
    <mergeCell ref="A5:C5"/>
  </mergeCells>
  <printOptions horizontalCentered="1" verticalCentered="1"/>
  <pageMargins left="0.19685039370078741" right="0.19685039370078741" top="0.19685039370078741" bottom="0.19685039370078741" header="0" footer="0"/>
  <pageSetup paperSize="9" scale="8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49" t="s">
        <v>235</v>
      </c>
      <c r="B1" s="849"/>
      <c r="C1" s="849"/>
      <c r="D1" s="849"/>
      <c r="E1" s="849"/>
    </row>
    <row r="2" spans="1:6" ht="24.95" customHeight="1">
      <c r="A2" s="849" t="s">
        <v>221</v>
      </c>
      <c r="B2" s="849"/>
      <c r="C2" s="849"/>
      <c r="D2" s="849"/>
      <c r="E2" s="849"/>
    </row>
    <row r="3" spans="1:6" ht="20.25" customHeight="1">
      <c r="A3" s="114"/>
      <c r="B3" s="117" t="s">
        <v>212</v>
      </c>
      <c r="C3" s="850" t="s">
        <v>211</v>
      </c>
      <c r="D3" s="850"/>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48" t="s">
        <v>234</v>
      </c>
      <c r="C9" s="848"/>
      <c r="D9" s="848"/>
      <c r="E9" s="848"/>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51" t="s">
        <v>260</v>
      </c>
      <c r="C33" s="853" t="s">
        <v>84</v>
      </c>
      <c r="D33" s="851" t="s">
        <v>233</v>
      </c>
      <c r="E33" s="855"/>
    </row>
    <row r="34" spans="2:5" ht="30.75" customHeight="1">
      <c r="B34" s="852"/>
      <c r="C34" s="854"/>
      <c r="D34" s="852"/>
      <c r="E34" s="856"/>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58" t="s">
        <v>325</v>
      </c>
      <c r="B1" s="858"/>
      <c r="C1" s="858"/>
      <c r="D1" s="858"/>
      <c r="E1" s="858"/>
    </row>
    <row r="2" spans="1:7" ht="27.75" customHeight="1">
      <c r="A2" s="859" t="s">
        <v>321</v>
      </c>
      <c r="B2" s="859"/>
      <c r="C2" s="859"/>
      <c r="D2" s="859"/>
      <c r="E2" s="859"/>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60" t="s">
        <v>250</v>
      </c>
      <c r="B32" s="861"/>
      <c r="C32" s="149">
        <v>-225000</v>
      </c>
      <c r="D32" s="149">
        <v>-195000</v>
      </c>
      <c r="E32" s="71">
        <v>150000</v>
      </c>
    </row>
    <row r="33" spans="1:7" ht="20.100000000000001" customHeight="1">
      <c r="A33" s="862" t="s">
        <v>26</v>
      </c>
      <c r="B33" s="863"/>
      <c r="C33" s="149">
        <v>58000</v>
      </c>
      <c r="D33" s="149">
        <v>48000</v>
      </c>
      <c r="E33" s="149">
        <v>-20000</v>
      </c>
    </row>
    <row r="34" spans="1:7" ht="19.5" customHeight="1">
      <c r="A34" s="860" t="s">
        <v>22</v>
      </c>
      <c r="B34" s="861"/>
      <c r="C34" s="149">
        <v>190000</v>
      </c>
      <c r="D34" s="149">
        <v>180000</v>
      </c>
      <c r="E34" s="149">
        <v>105000</v>
      </c>
    </row>
    <row r="35" spans="1:7" ht="20.100000000000001" customHeight="1">
      <c r="A35" s="864" t="s">
        <v>318</v>
      </c>
      <c r="B35" s="865"/>
      <c r="C35" s="149">
        <v>50000</v>
      </c>
      <c r="D35" s="149">
        <v>42000</v>
      </c>
      <c r="E35" s="149">
        <v>40000</v>
      </c>
    </row>
    <row r="36" spans="1:7" ht="20.100000000000001" customHeight="1">
      <c r="A36" s="866" t="s">
        <v>90</v>
      </c>
      <c r="B36" s="866"/>
      <c r="C36" s="866"/>
      <c r="D36" s="866"/>
      <c r="E36" s="866"/>
    </row>
    <row r="37" spans="1:7" ht="20.100000000000001" customHeight="1">
      <c r="A37" s="867" t="s">
        <v>322</v>
      </c>
      <c r="B37" s="868"/>
      <c r="C37" s="150" t="s">
        <v>133</v>
      </c>
      <c r="D37" s="151" t="s">
        <v>29</v>
      </c>
      <c r="E37" s="79"/>
    </row>
    <row r="38" spans="1:7" ht="20.100000000000001" customHeight="1">
      <c r="A38" s="869" t="s">
        <v>323</v>
      </c>
      <c r="B38" s="870"/>
      <c r="C38" s="152" t="s">
        <v>57</v>
      </c>
      <c r="D38" s="153" t="s">
        <v>29</v>
      </c>
      <c r="E38" s="132"/>
      <c r="G38" s="203"/>
    </row>
    <row r="39" spans="1:7" ht="20.100000000000001" customHeight="1">
      <c r="A39" s="871" t="s">
        <v>324</v>
      </c>
      <c r="B39" s="872"/>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57" t="s">
        <v>253</v>
      </c>
      <c r="B92" s="857"/>
      <c r="C92" s="181">
        <f t="shared" si="9"/>
        <v>43500</v>
      </c>
      <c r="D92" s="181">
        <f t="shared" si="9"/>
        <v>43531</v>
      </c>
      <c r="E92" s="181">
        <f t="shared" si="9"/>
        <v>43585</v>
      </c>
    </row>
    <row r="93" spans="1:5" ht="20.100000000000001" customHeight="1">
      <c r="A93" s="857" t="str">
        <f>+A52</f>
        <v xml:space="preserve">Challan No provided by HDFC Bank </v>
      </c>
      <c r="B93" s="857"/>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808" t="s">
        <v>632</v>
      </c>
      <c r="B1" s="809"/>
      <c r="C1" s="809"/>
      <c r="D1" s="809"/>
      <c r="E1" s="810"/>
    </row>
    <row r="2" spans="1:7" ht="20.100000000000001" customHeight="1">
      <c r="A2" s="811" t="s">
        <v>480</v>
      </c>
      <c r="B2" s="812"/>
      <c r="C2" s="539" t="s">
        <v>397</v>
      </c>
      <c r="D2" s="540">
        <v>43891</v>
      </c>
      <c r="E2" s="541" t="s">
        <v>481</v>
      </c>
      <c r="G2" s="383"/>
    </row>
    <row r="3" spans="1:7" ht="20.100000000000001" customHeight="1">
      <c r="A3" s="813" t="s">
        <v>634</v>
      </c>
      <c r="B3" s="814"/>
      <c r="C3" s="520" t="s">
        <v>353</v>
      </c>
      <c r="D3" s="815" t="s">
        <v>633</v>
      </c>
      <c r="E3" s="816"/>
      <c r="F3" s="328"/>
    </row>
    <row r="4" spans="1:7" ht="20.100000000000001" customHeight="1">
      <c r="A4" s="817" t="s">
        <v>635</v>
      </c>
      <c r="B4" s="818"/>
      <c r="C4" s="819" t="s">
        <v>364</v>
      </c>
      <c r="D4" s="820"/>
      <c r="E4" s="821"/>
      <c r="F4" s="328"/>
    </row>
    <row r="5" spans="1:7" ht="20.100000000000001" customHeight="1">
      <c r="A5" s="793" t="s">
        <v>624</v>
      </c>
      <c r="B5" s="794"/>
      <c r="C5" s="795" t="s">
        <v>349</v>
      </c>
      <c r="D5" s="796"/>
      <c r="E5" s="797"/>
      <c r="F5" s="328"/>
    </row>
    <row r="6" spans="1:7" ht="20.100000000000001" customHeight="1">
      <c r="A6" s="798">
        <v>43567</v>
      </c>
      <c r="B6" s="799"/>
      <c r="C6" s="800">
        <v>43592</v>
      </c>
      <c r="D6" s="801"/>
      <c r="E6" s="802"/>
      <c r="F6" s="328"/>
    </row>
    <row r="7" spans="1:7" ht="20.100000000000001" customHeight="1">
      <c r="A7" s="803" t="s">
        <v>636</v>
      </c>
      <c r="B7" s="804"/>
      <c r="C7" s="805" t="s">
        <v>637</v>
      </c>
      <c r="D7" s="806"/>
      <c r="E7" s="807"/>
      <c r="F7" s="328"/>
    </row>
    <row r="8" spans="1:7" ht="20.100000000000001" customHeight="1">
      <c r="A8" s="783" t="s">
        <v>624</v>
      </c>
      <c r="B8" s="784"/>
      <c r="C8" s="785" t="s">
        <v>349</v>
      </c>
      <c r="D8" s="786"/>
      <c r="E8" s="787"/>
      <c r="F8" s="328"/>
    </row>
    <row r="9" spans="1:7" ht="20.100000000000001" customHeight="1" thickBot="1">
      <c r="A9" s="788">
        <v>43567</v>
      </c>
      <c r="B9" s="789"/>
      <c r="C9" s="521">
        <v>43600</v>
      </c>
      <c r="D9" s="522" t="s">
        <v>366</v>
      </c>
      <c r="E9" s="542" t="s">
        <v>630</v>
      </c>
    </row>
    <row r="10" spans="1:7" ht="16.5" customHeight="1">
      <c r="A10" s="535" t="s">
        <v>625</v>
      </c>
      <c r="B10" s="536" t="s">
        <v>631</v>
      </c>
      <c r="C10" s="537" t="s">
        <v>395</v>
      </c>
      <c r="D10" s="537" t="s">
        <v>396</v>
      </c>
      <c r="E10" s="538" t="s">
        <v>623</v>
      </c>
    </row>
    <row r="11" spans="1:7" ht="20.100000000000001" customHeight="1">
      <c r="A11" s="523" t="s">
        <v>391</v>
      </c>
      <c r="B11" s="524" t="s">
        <v>626</v>
      </c>
      <c r="C11" s="525">
        <v>43677</v>
      </c>
      <c r="D11" s="525">
        <v>43692</v>
      </c>
      <c r="E11" s="526"/>
    </row>
    <row r="12" spans="1:7" ht="20.100000000000001" customHeight="1">
      <c r="A12" s="527" t="s">
        <v>392</v>
      </c>
      <c r="B12" s="528" t="s">
        <v>627</v>
      </c>
      <c r="C12" s="529">
        <v>43769</v>
      </c>
      <c r="D12" s="529">
        <v>43784</v>
      </c>
      <c r="E12" s="530"/>
      <c r="G12" s="127" t="s">
        <v>663</v>
      </c>
    </row>
    <row r="13" spans="1:7" ht="20.100000000000001" customHeight="1">
      <c r="A13" s="523" t="s">
        <v>393</v>
      </c>
      <c r="B13" s="524" t="s">
        <v>628</v>
      </c>
      <c r="C13" s="525">
        <v>43861</v>
      </c>
      <c r="D13" s="525">
        <v>43876</v>
      </c>
      <c r="E13" s="526"/>
      <c r="G13" s="127" t="s">
        <v>664</v>
      </c>
    </row>
    <row r="14" spans="1:7" ht="20.100000000000001" customHeight="1" thickBot="1">
      <c r="A14" s="531" t="s">
        <v>394</v>
      </c>
      <c r="B14" s="532" t="s">
        <v>629</v>
      </c>
      <c r="C14" s="533">
        <v>43982</v>
      </c>
      <c r="D14" s="533">
        <v>43997</v>
      </c>
      <c r="E14" s="534">
        <v>43997</v>
      </c>
      <c r="G14" s="127" t="s">
        <v>665</v>
      </c>
    </row>
    <row r="15" spans="1:7" ht="26.25" customHeight="1" thickBot="1">
      <c r="A15" s="790" t="s">
        <v>719</v>
      </c>
      <c r="B15" s="791"/>
      <c r="C15" s="791"/>
      <c r="D15" s="791"/>
      <c r="E15" s="792"/>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3" customWidth="1"/>
    <col min="2" max="2" width="107.85546875" style="462" customWidth="1"/>
    <col min="3" max="3" width="18" style="462" customWidth="1"/>
    <col min="4" max="4" width="12.5703125" style="462" customWidth="1"/>
    <col min="5" max="5" width="11.42578125" style="463" customWidth="1"/>
    <col min="6" max="6" width="10.42578125" style="463" customWidth="1"/>
    <col min="7" max="7" width="10.5703125" style="598" customWidth="1"/>
    <col min="8" max="16384" width="9.140625" style="462"/>
  </cols>
  <sheetData>
    <row r="1" spans="1:7" s="458" customFormat="1" ht="27.95" customHeight="1">
      <c r="A1" s="488" t="s">
        <v>59</v>
      </c>
      <c r="B1" s="490" t="s">
        <v>604</v>
      </c>
      <c r="C1" s="489" t="s">
        <v>500</v>
      </c>
      <c r="D1" s="489" t="s">
        <v>501</v>
      </c>
      <c r="E1" s="489" t="s">
        <v>136</v>
      </c>
      <c r="F1" s="550" t="s">
        <v>692</v>
      </c>
      <c r="G1" s="489" t="s">
        <v>693</v>
      </c>
    </row>
    <row r="2" spans="1:7" s="458" customFormat="1" ht="30" customHeight="1">
      <c r="A2" s="457">
        <v>192</v>
      </c>
      <c r="B2" s="460" t="s">
        <v>605</v>
      </c>
      <c r="C2" s="549" t="s">
        <v>742</v>
      </c>
      <c r="D2" s="467" t="s">
        <v>584</v>
      </c>
      <c r="E2" s="467" t="s">
        <v>142</v>
      </c>
      <c r="F2" s="467"/>
      <c r="G2" s="597"/>
    </row>
    <row r="3" spans="1:7" s="458" customFormat="1" ht="30" customHeight="1">
      <c r="A3" s="457" t="s">
        <v>645</v>
      </c>
      <c r="B3" s="460" t="s">
        <v>673</v>
      </c>
      <c r="C3" s="549"/>
      <c r="D3" s="467"/>
      <c r="E3" s="467"/>
      <c r="F3" s="467" t="s">
        <v>647</v>
      </c>
      <c r="G3" s="597"/>
    </row>
    <row r="4" spans="1:7" s="458" customFormat="1" ht="30" customHeight="1">
      <c r="A4" s="457">
        <v>193</v>
      </c>
      <c r="B4" s="460" t="s">
        <v>591</v>
      </c>
      <c r="C4" s="467">
        <v>10000</v>
      </c>
      <c r="D4" s="469">
        <v>0.1</v>
      </c>
      <c r="E4" s="467" t="s">
        <v>142</v>
      </c>
      <c r="F4" s="467" t="s">
        <v>647</v>
      </c>
      <c r="G4" s="597">
        <v>193</v>
      </c>
    </row>
    <row r="5" spans="1:7" s="458" customFormat="1" ht="30" customHeight="1">
      <c r="A5" s="457"/>
      <c r="B5" s="460" t="s">
        <v>592</v>
      </c>
      <c r="C5" s="467">
        <v>5000</v>
      </c>
      <c r="D5" s="469">
        <v>0.1</v>
      </c>
      <c r="E5" s="467"/>
      <c r="F5" s="467"/>
      <c r="G5" s="597"/>
    </row>
    <row r="6" spans="1:7" s="458" customFormat="1" ht="30" customHeight="1">
      <c r="A6" s="481" t="s">
        <v>64</v>
      </c>
      <c r="B6" s="480" t="s">
        <v>588</v>
      </c>
      <c r="C6" s="467">
        <v>40000</v>
      </c>
      <c r="D6" s="469">
        <v>0.1</v>
      </c>
      <c r="E6" s="467" t="s">
        <v>142</v>
      </c>
      <c r="F6" s="467" t="s">
        <v>647</v>
      </c>
      <c r="G6" s="597" t="s">
        <v>694</v>
      </c>
    </row>
    <row r="7" spans="1:7" s="458" customFormat="1" ht="30" customHeight="1">
      <c r="A7" s="457"/>
      <c r="B7" s="480" t="s">
        <v>589</v>
      </c>
      <c r="C7" s="467">
        <v>50000</v>
      </c>
      <c r="D7" s="469">
        <v>0.1</v>
      </c>
      <c r="E7" s="467"/>
      <c r="F7" s="467"/>
      <c r="G7" s="597"/>
    </row>
    <row r="8" spans="1:7" s="458" customFormat="1" ht="30" customHeight="1">
      <c r="A8" s="457"/>
      <c r="B8" s="480" t="s">
        <v>590</v>
      </c>
      <c r="C8" s="467">
        <v>5000</v>
      </c>
      <c r="D8" s="469">
        <v>0.1</v>
      </c>
      <c r="E8" s="158"/>
      <c r="F8" s="467"/>
      <c r="G8" s="597"/>
    </row>
    <row r="9" spans="1:7" s="458" customFormat="1" ht="30" customHeight="1">
      <c r="A9" s="463" t="s">
        <v>585</v>
      </c>
      <c r="B9" s="468" t="s">
        <v>593</v>
      </c>
      <c r="C9" s="463">
        <v>10000</v>
      </c>
      <c r="D9" s="470">
        <v>0.3</v>
      </c>
      <c r="E9" s="571" t="s">
        <v>646</v>
      </c>
      <c r="F9" s="551" t="s">
        <v>648</v>
      </c>
      <c r="G9" s="597" t="s">
        <v>695</v>
      </c>
    </row>
    <row r="10" spans="1:7" s="458" customFormat="1" ht="30" customHeight="1">
      <c r="A10" s="463" t="s">
        <v>595</v>
      </c>
      <c r="B10" s="468" t="s">
        <v>594</v>
      </c>
      <c r="C10" s="463">
        <v>10000</v>
      </c>
      <c r="D10" s="470">
        <v>0.3</v>
      </c>
      <c r="E10" s="571" t="s">
        <v>646</v>
      </c>
      <c r="F10" s="551" t="s">
        <v>648</v>
      </c>
      <c r="G10" s="597" t="s">
        <v>698</v>
      </c>
    </row>
    <row r="11" spans="1:7" s="458" customFormat="1" ht="30" customHeight="1">
      <c r="A11" s="483" t="s">
        <v>62</v>
      </c>
      <c r="B11" s="482" t="s">
        <v>586</v>
      </c>
      <c r="C11" s="569" t="s">
        <v>583</v>
      </c>
      <c r="D11" s="469">
        <v>0.01</v>
      </c>
      <c r="E11" s="467" t="s">
        <v>647</v>
      </c>
      <c r="F11" s="551"/>
      <c r="G11" s="597" t="s">
        <v>696</v>
      </c>
    </row>
    <row r="12" spans="1:7" s="458" customFormat="1" ht="30" customHeight="1">
      <c r="A12" s="457"/>
      <c r="B12" s="482" t="s">
        <v>606</v>
      </c>
      <c r="C12" s="569" t="s">
        <v>583</v>
      </c>
      <c r="D12" s="469">
        <v>0.02</v>
      </c>
      <c r="E12" s="467"/>
      <c r="F12" s="467"/>
      <c r="G12" s="597"/>
    </row>
    <row r="13" spans="1:7" s="458" customFormat="1" ht="30" customHeight="1">
      <c r="A13" s="457" t="s">
        <v>596</v>
      </c>
      <c r="B13" s="468" t="s">
        <v>597</v>
      </c>
      <c r="C13" s="467">
        <v>15000</v>
      </c>
      <c r="D13" s="469">
        <v>0.05</v>
      </c>
      <c r="E13" s="467" t="s">
        <v>647</v>
      </c>
      <c r="F13" s="467" t="s">
        <v>647</v>
      </c>
      <c r="G13" s="597" t="s">
        <v>697</v>
      </c>
    </row>
    <row r="14" spans="1:7" s="458" customFormat="1" ht="30" customHeight="1">
      <c r="A14" s="457" t="s">
        <v>587</v>
      </c>
      <c r="B14" s="484" t="s">
        <v>598</v>
      </c>
      <c r="C14" s="467">
        <v>100000</v>
      </c>
      <c r="D14" s="469">
        <v>0.01</v>
      </c>
      <c r="E14" s="551"/>
      <c r="F14" s="467" t="s">
        <v>647</v>
      </c>
      <c r="G14" s="597" t="s">
        <v>699</v>
      </c>
    </row>
    <row r="15" spans="1:7" s="458" customFormat="1" ht="30" customHeight="1">
      <c r="A15" s="457" t="s">
        <v>499</v>
      </c>
      <c r="B15" s="460" t="s">
        <v>502</v>
      </c>
      <c r="C15" s="467">
        <v>15000</v>
      </c>
      <c r="D15" s="469">
        <v>0.05</v>
      </c>
      <c r="E15" s="467" t="s">
        <v>647</v>
      </c>
      <c r="F15" s="551" t="s">
        <v>648</v>
      </c>
      <c r="G15" s="597" t="s">
        <v>700</v>
      </c>
    </row>
    <row r="16" spans="1:7" ht="30" customHeight="1">
      <c r="A16" s="486" t="s">
        <v>600</v>
      </c>
      <c r="B16" s="485" t="s">
        <v>503</v>
      </c>
      <c r="C16" s="463">
        <v>240000</v>
      </c>
      <c r="D16" s="470">
        <v>0.02</v>
      </c>
      <c r="E16" s="463" t="s">
        <v>647</v>
      </c>
      <c r="F16" s="463" t="s">
        <v>647</v>
      </c>
    </row>
    <row r="17" spans="1:7" ht="30" customHeight="1">
      <c r="A17" s="461"/>
      <c r="B17" s="485" t="s">
        <v>599</v>
      </c>
      <c r="C17" s="463">
        <v>240000</v>
      </c>
      <c r="D17" s="470">
        <v>0.1</v>
      </c>
    </row>
    <row r="18" spans="1:7" ht="30" customHeight="1">
      <c r="A18" s="461" t="s">
        <v>601</v>
      </c>
      <c r="B18" s="468" t="s">
        <v>603</v>
      </c>
      <c r="C18" s="463">
        <v>5000000</v>
      </c>
      <c r="D18" s="470">
        <v>0.01</v>
      </c>
      <c r="E18" s="570" t="s">
        <v>646</v>
      </c>
      <c r="F18" s="552" t="s">
        <v>648</v>
      </c>
      <c r="G18" s="598" t="s">
        <v>701</v>
      </c>
    </row>
    <row r="19" spans="1:7" ht="30" customHeight="1">
      <c r="A19" s="461" t="s">
        <v>602</v>
      </c>
      <c r="B19" s="468" t="s">
        <v>607</v>
      </c>
      <c r="C19" s="463" t="s">
        <v>644</v>
      </c>
      <c r="D19" s="470">
        <v>0.05</v>
      </c>
      <c r="E19" s="463" t="s">
        <v>647</v>
      </c>
      <c r="F19" s="463" t="s">
        <v>647</v>
      </c>
      <c r="G19" s="598" t="s">
        <v>702</v>
      </c>
    </row>
    <row r="20" spans="1:7" ht="30" customHeight="1">
      <c r="A20" s="463" t="s">
        <v>63</v>
      </c>
      <c r="B20" s="468" t="s">
        <v>504</v>
      </c>
      <c r="C20" s="463">
        <v>30000</v>
      </c>
      <c r="D20" s="470">
        <v>0.1</v>
      </c>
      <c r="E20" s="463" t="s">
        <v>647</v>
      </c>
      <c r="F20" s="552" t="s">
        <v>648</v>
      </c>
      <c r="G20" s="598" t="s">
        <v>703</v>
      </c>
    </row>
    <row r="21" spans="1:7" ht="30" customHeight="1">
      <c r="A21" s="462"/>
    </row>
    <row r="22" spans="1:7" ht="30" customHeight="1">
      <c r="B22" s="553" t="s">
        <v>651</v>
      </c>
    </row>
    <row r="23" spans="1:7" ht="30" customHeight="1">
      <c r="B23" s="468" t="s">
        <v>649</v>
      </c>
    </row>
    <row r="24" spans="1:7" ht="30" customHeight="1">
      <c r="B24" s="553" t="s">
        <v>652</v>
      </c>
    </row>
    <row r="25" spans="1:7" ht="30" customHeight="1">
      <c r="B25" s="468" t="s">
        <v>650</v>
      </c>
    </row>
    <row r="27" spans="1:7" ht="30" customHeight="1">
      <c r="A27" s="463" t="s">
        <v>653</v>
      </c>
      <c r="B27" s="554" t="s">
        <v>656</v>
      </c>
      <c r="C27" s="463" t="s">
        <v>666</v>
      </c>
    </row>
    <row r="28" spans="1:7" ht="30" customHeight="1">
      <c r="A28" s="463" t="s">
        <v>654</v>
      </c>
      <c r="B28" s="554" t="s">
        <v>674</v>
      </c>
      <c r="C28" s="463" t="s">
        <v>668</v>
      </c>
      <c r="D28" s="462" t="s">
        <v>662</v>
      </c>
    </row>
    <row r="29" spans="1:7" ht="30" customHeight="1">
      <c r="A29" s="463" t="s">
        <v>655</v>
      </c>
      <c r="B29" s="554" t="s">
        <v>675</v>
      </c>
      <c r="C29" s="463" t="s">
        <v>669</v>
      </c>
      <c r="D29" s="462" t="s">
        <v>662</v>
      </c>
    </row>
    <row r="30" spans="1:7" ht="30" customHeight="1">
      <c r="A30" s="463" t="s">
        <v>657</v>
      </c>
      <c r="B30" s="554" t="s">
        <v>661</v>
      </c>
      <c r="C30" s="463" t="s">
        <v>667</v>
      </c>
    </row>
    <row r="31" spans="1:7" ht="30" customHeight="1">
      <c r="A31" s="463" t="s">
        <v>658</v>
      </c>
      <c r="B31" s="554" t="s">
        <v>676</v>
      </c>
      <c r="C31" s="552" t="s">
        <v>667</v>
      </c>
    </row>
    <row r="32" spans="1:7" ht="30" customHeight="1">
      <c r="A32" s="463" t="s">
        <v>659</v>
      </c>
      <c r="B32" s="554" t="s">
        <v>660</v>
      </c>
    </row>
    <row r="33" spans="1:7" ht="30" customHeight="1">
      <c r="A33" s="462"/>
      <c r="B33" s="553" t="s">
        <v>135</v>
      </c>
      <c r="C33" s="552"/>
    </row>
    <row r="34" spans="1:7" ht="30" customHeight="1">
      <c r="A34" s="599" t="s">
        <v>92</v>
      </c>
      <c r="B34" s="600" t="s">
        <v>136</v>
      </c>
    </row>
    <row r="35" spans="1:7" ht="30" customHeight="1">
      <c r="A35" s="599" t="s">
        <v>93</v>
      </c>
      <c r="B35" s="600" t="s">
        <v>137</v>
      </c>
    </row>
    <row r="36" spans="1:7" ht="30" customHeight="1">
      <c r="A36" s="599" t="s">
        <v>67</v>
      </c>
      <c r="B36" s="600" t="s">
        <v>723</v>
      </c>
    </row>
    <row r="37" spans="1:7" ht="30" customHeight="1">
      <c r="A37" s="599" t="s">
        <v>440</v>
      </c>
      <c r="B37" s="600" t="s">
        <v>720</v>
      </c>
    </row>
    <row r="38" spans="1:7" ht="30" customHeight="1">
      <c r="A38" s="599" t="s">
        <v>142</v>
      </c>
      <c r="B38" s="600" t="s">
        <v>721</v>
      </c>
    </row>
    <row r="39" spans="1:7" ht="30" customHeight="1">
      <c r="A39" s="599" t="s">
        <v>439</v>
      </c>
      <c r="B39" s="601"/>
    </row>
    <row r="40" spans="1:7" ht="30" customHeight="1">
      <c r="B40" s="557" t="s">
        <v>672</v>
      </c>
    </row>
    <row r="41" spans="1:7" ht="30" customHeight="1">
      <c r="B41" s="554" t="s">
        <v>670</v>
      </c>
    </row>
    <row r="42" spans="1:7" ht="30" customHeight="1">
      <c r="B42" s="554" t="s">
        <v>671</v>
      </c>
    </row>
    <row r="44" spans="1:7" ht="20.25" customHeight="1" thickBot="1">
      <c r="A44" s="609"/>
      <c r="B44" s="608" t="s">
        <v>726</v>
      </c>
    </row>
    <row r="45" spans="1:7" ht="20.100000000000001" customHeight="1" thickBot="1">
      <c r="A45" s="610" t="s">
        <v>92</v>
      </c>
      <c r="B45" s="604" t="s">
        <v>727</v>
      </c>
      <c r="G45" s="603"/>
    </row>
    <row r="46" spans="1:7" ht="20.100000000000001" customHeight="1" thickBot="1">
      <c r="A46" s="610" t="s">
        <v>93</v>
      </c>
      <c r="B46" s="604" t="s">
        <v>728</v>
      </c>
      <c r="G46" s="603"/>
    </row>
    <row r="47" spans="1:7" ht="51.75" customHeight="1" thickBot="1">
      <c r="A47" s="610" t="s">
        <v>67</v>
      </c>
      <c r="B47" s="604" t="s">
        <v>729</v>
      </c>
      <c r="G47" s="603"/>
    </row>
    <row r="48" spans="1:7" ht="21" customHeight="1" thickBot="1">
      <c r="A48" s="606"/>
      <c r="B48" s="607" t="s">
        <v>725</v>
      </c>
    </row>
    <row r="49" spans="1:3" ht="20.100000000000001" customHeight="1" thickBot="1">
      <c r="A49" s="611" t="s">
        <v>92</v>
      </c>
      <c r="B49" s="605" t="s">
        <v>730</v>
      </c>
      <c r="C49" s="572" t="s">
        <v>136</v>
      </c>
    </row>
    <row r="50" spans="1:3" ht="36.75" customHeight="1" thickBot="1">
      <c r="A50" s="611" t="s">
        <v>93</v>
      </c>
      <c r="B50" s="605" t="s">
        <v>731</v>
      </c>
      <c r="C50" s="115" t="s">
        <v>732</v>
      </c>
    </row>
    <row r="51" spans="1:3" ht="36" customHeight="1" thickBot="1">
      <c r="A51" s="611" t="s">
        <v>67</v>
      </c>
      <c r="B51" s="605" t="s">
        <v>724</v>
      </c>
      <c r="C51" s="612" t="s">
        <v>733</v>
      </c>
    </row>
    <row r="52" spans="1:3" ht="16.5" customHeight="1" thickBot="1">
      <c r="A52" s="611" t="s">
        <v>440</v>
      </c>
      <c r="B52" s="605" t="s">
        <v>720</v>
      </c>
      <c r="C52" s="612" t="s">
        <v>720</v>
      </c>
    </row>
    <row r="53" spans="1:3" ht="44.25" thickBot="1">
      <c r="A53" s="611" t="s">
        <v>142</v>
      </c>
      <c r="B53" s="605" t="s">
        <v>734</v>
      </c>
      <c r="C53" s="612" t="s">
        <v>735</v>
      </c>
    </row>
    <row r="54" spans="1:3" ht="18.75" thickBot="1">
      <c r="A54" s="611" t="s">
        <v>439</v>
      </c>
      <c r="B54" s="605" t="s">
        <v>737</v>
      </c>
      <c r="C54" s="115" t="s">
        <v>736</v>
      </c>
    </row>
    <row r="55" spans="1:3" ht="114.75" customHeight="1">
      <c r="B55" s="614" t="s">
        <v>738</v>
      </c>
    </row>
    <row r="56" spans="1:3" ht="30" customHeight="1">
      <c r="B56" s="613"/>
    </row>
    <row r="57" spans="1:3" ht="30" customHeight="1">
      <c r="B5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76" t="s">
        <v>479</v>
      </c>
      <c r="B1" s="877"/>
      <c r="C1" s="877"/>
      <c r="D1" s="877"/>
      <c r="E1" s="878"/>
    </row>
    <row r="2" spans="1:5" ht="20.25" customHeight="1">
      <c r="A2" s="879" t="s">
        <v>677</v>
      </c>
      <c r="B2" s="880"/>
      <c r="C2" s="880"/>
      <c r="D2" s="880"/>
      <c r="E2" s="881"/>
    </row>
    <row r="3" spans="1:5" ht="18" customHeight="1">
      <c r="A3" s="499" t="s">
        <v>18</v>
      </c>
      <c r="B3" s="79"/>
      <c r="C3" s="129" t="s">
        <v>610</v>
      </c>
      <c r="D3" s="130"/>
      <c r="E3" s="495"/>
    </row>
    <row r="4" spans="1:5" ht="18" customHeight="1">
      <c r="A4" s="559" t="s">
        <v>19</v>
      </c>
      <c r="B4" s="132"/>
      <c r="C4" s="560" t="s">
        <v>0</v>
      </c>
      <c r="D4" s="134"/>
      <c r="E4" s="410"/>
    </row>
    <row r="5" spans="1:5" ht="18" customHeight="1">
      <c r="A5" s="559" t="s">
        <v>72</v>
      </c>
      <c r="B5" s="132"/>
      <c r="C5" s="560" t="s">
        <v>14</v>
      </c>
      <c r="D5" s="134"/>
      <c r="E5" s="410"/>
    </row>
    <row r="6" spans="1:5" ht="18" customHeight="1">
      <c r="A6" s="559" t="s">
        <v>73</v>
      </c>
      <c r="B6" s="132"/>
      <c r="C6" s="560" t="s">
        <v>16</v>
      </c>
      <c r="D6" s="134"/>
      <c r="E6" s="410"/>
    </row>
    <row r="7" spans="1:5" ht="18" customHeight="1">
      <c r="A7" s="559" t="s">
        <v>74</v>
      </c>
      <c r="B7" s="132"/>
      <c r="C7" s="560" t="s">
        <v>17</v>
      </c>
      <c r="D7" s="134"/>
      <c r="E7" s="410"/>
    </row>
    <row r="8" spans="1:5" ht="18" customHeight="1">
      <c r="A8" s="559" t="s">
        <v>75</v>
      </c>
      <c r="B8" s="132"/>
      <c r="C8" s="560" t="s">
        <v>613</v>
      </c>
      <c r="D8" s="134"/>
      <c r="E8" s="410"/>
    </row>
    <row r="9" spans="1:5" ht="18" customHeight="1">
      <c r="A9" s="559" t="s">
        <v>15</v>
      </c>
      <c r="B9" s="132"/>
      <c r="C9" s="560" t="s">
        <v>614</v>
      </c>
      <c r="D9" s="134"/>
      <c r="E9" s="410"/>
    </row>
    <row r="10" spans="1:5" ht="18" customHeight="1">
      <c r="A10" s="559" t="s">
        <v>615</v>
      </c>
      <c r="B10" s="132"/>
      <c r="C10" s="560" t="s">
        <v>616</v>
      </c>
      <c r="D10" s="134"/>
      <c r="E10" s="410"/>
    </row>
    <row r="11" spans="1:5" ht="18" customHeight="1">
      <c r="A11" s="559" t="s">
        <v>76</v>
      </c>
      <c r="B11" s="132"/>
      <c r="C11" s="560" t="s">
        <v>1</v>
      </c>
      <c r="D11" s="134"/>
      <c r="E11" s="410"/>
    </row>
    <row r="12" spans="1:5" ht="18" customHeight="1">
      <c r="A12" s="559" t="s">
        <v>2</v>
      </c>
      <c r="B12" s="132"/>
      <c r="C12" s="560">
        <v>9811116835</v>
      </c>
      <c r="D12" s="134"/>
      <c r="E12" s="410"/>
    </row>
    <row r="13" spans="1:5" ht="18" customHeight="1">
      <c r="A13" s="559" t="s">
        <v>4</v>
      </c>
      <c r="B13" s="132"/>
      <c r="C13" s="560" t="s">
        <v>5</v>
      </c>
      <c r="D13" s="134"/>
      <c r="E13" s="410"/>
    </row>
    <row r="14" spans="1:5" ht="18" customHeight="1">
      <c r="A14" s="559" t="s">
        <v>77</v>
      </c>
      <c r="B14" s="132"/>
      <c r="C14" s="560" t="s">
        <v>612</v>
      </c>
      <c r="D14" s="134"/>
      <c r="E14" s="410"/>
    </row>
    <row r="15" spans="1:5" ht="18" customHeight="1">
      <c r="A15" s="559" t="s">
        <v>78</v>
      </c>
      <c r="B15" s="132"/>
      <c r="C15" s="560" t="s">
        <v>611</v>
      </c>
      <c r="D15" s="134"/>
      <c r="E15" s="410"/>
    </row>
    <row r="16" spans="1:5" ht="18" customHeight="1">
      <c r="A16" s="559" t="s">
        <v>23</v>
      </c>
      <c r="B16" s="132"/>
      <c r="C16" s="560" t="s">
        <v>6</v>
      </c>
      <c r="D16" s="134"/>
      <c r="E16" s="410"/>
    </row>
    <row r="17" spans="1:5" ht="18" customHeight="1">
      <c r="A17" s="559" t="s">
        <v>79</v>
      </c>
      <c r="B17" s="132"/>
      <c r="C17" s="560" t="s">
        <v>14</v>
      </c>
      <c r="D17" s="134"/>
      <c r="E17" s="410"/>
    </row>
    <row r="18" spans="1:5" ht="18" customHeight="1">
      <c r="A18" s="559" t="s">
        <v>7</v>
      </c>
      <c r="B18" s="132"/>
      <c r="C18" s="560">
        <v>9899444111</v>
      </c>
      <c r="D18" s="134"/>
      <c r="E18" s="410"/>
    </row>
    <row r="19" spans="1:5" ht="18" customHeight="1">
      <c r="A19" s="559" t="s">
        <v>24</v>
      </c>
      <c r="B19" s="132"/>
      <c r="C19" s="560" t="s">
        <v>320</v>
      </c>
      <c r="D19" s="134"/>
      <c r="E19" s="410"/>
    </row>
    <row r="20" spans="1:5" ht="18" customHeight="1">
      <c r="A20" s="500" t="s">
        <v>80</v>
      </c>
      <c r="B20" s="136"/>
      <c r="C20" s="137" t="s">
        <v>115</v>
      </c>
      <c r="D20" s="138"/>
      <c r="E20" s="496"/>
    </row>
    <row r="21" spans="1:5" ht="20.100000000000001" customHeight="1">
      <c r="A21" s="501" t="s">
        <v>686</v>
      </c>
      <c r="B21" s="497"/>
      <c r="C21" s="134"/>
      <c r="D21" s="134"/>
      <c r="E21" s="410"/>
    </row>
    <row r="22" spans="1:5" ht="17.25" customHeight="1">
      <c r="A22" s="543" t="s">
        <v>8</v>
      </c>
      <c r="B22" s="544"/>
      <c r="C22" s="502" t="s">
        <v>678</v>
      </c>
      <c r="D22" s="502" t="s">
        <v>679</v>
      </c>
      <c r="E22" s="503" t="s">
        <v>608</v>
      </c>
    </row>
    <row r="23" spans="1:5" ht="20.100000000000001" customHeight="1">
      <c r="A23" s="548" t="s">
        <v>10</v>
      </c>
      <c r="B23" s="132"/>
      <c r="C23" s="562" t="s">
        <v>680</v>
      </c>
      <c r="D23" s="562" t="s">
        <v>681</v>
      </c>
      <c r="E23" s="563" t="s">
        <v>609</v>
      </c>
    </row>
    <row r="24" spans="1:5" ht="20.100000000000001" customHeight="1">
      <c r="A24" s="565" t="s">
        <v>402</v>
      </c>
      <c r="B24" s="144"/>
      <c r="C24" s="159" t="s">
        <v>682</v>
      </c>
      <c r="D24" s="159" t="s">
        <v>683</v>
      </c>
      <c r="E24" s="498" t="s">
        <v>684</v>
      </c>
    </row>
    <row r="25" spans="1:5" ht="20.100000000000001" customHeight="1">
      <c r="A25" s="568" t="s">
        <v>34</v>
      </c>
      <c r="B25" s="144"/>
      <c r="C25" s="562" t="s">
        <v>168</v>
      </c>
      <c r="D25" s="562" t="s">
        <v>35</v>
      </c>
      <c r="E25" s="562" t="s">
        <v>109</v>
      </c>
    </row>
    <row r="26" spans="1:5" ht="20.100000000000001" customHeight="1">
      <c r="A26" s="568" t="s">
        <v>85</v>
      </c>
      <c r="B26" s="144"/>
      <c r="C26" s="562" t="s">
        <v>600</v>
      </c>
      <c r="D26" s="562" t="s">
        <v>62</v>
      </c>
      <c r="E26" s="562" t="s">
        <v>63</v>
      </c>
    </row>
    <row r="27" spans="1:5" ht="20.100000000000001" customHeight="1">
      <c r="A27" s="568" t="s">
        <v>403</v>
      </c>
      <c r="B27" s="144"/>
      <c r="C27" s="381">
        <v>0.1</v>
      </c>
      <c r="D27" s="381">
        <v>0.02</v>
      </c>
      <c r="E27" s="381">
        <v>0.1</v>
      </c>
    </row>
    <row r="28" spans="1:5" ht="20.100000000000001" customHeight="1">
      <c r="A28" s="568" t="s">
        <v>33</v>
      </c>
      <c r="B28" s="144"/>
      <c r="C28" s="562" t="s">
        <v>111</v>
      </c>
      <c r="D28" s="562" t="s">
        <v>276</v>
      </c>
      <c r="E28" s="562" t="s">
        <v>38</v>
      </c>
    </row>
    <row r="29" spans="1:5" ht="20.100000000000001" customHeight="1">
      <c r="A29" s="567" t="s">
        <v>86</v>
      </c>
      <c r="B29" s="144"/>
      <c r="C29" s="562"/>
      <c r="E29" s="562"/>
    </row>
    <row r="30" spans="1:5" ht="20.100000000000001" customHeight="1">
      <c r="A30" s="566" t="s">
        <v>66</v>
      </c>
      <c r="B30" s="144"/>
      <c r="C30" s="561">
        <v>300000</v>
      </c>
      <c r="D30" s="561">
        <v>180000</v>
      </c>
      <c r="E30" s="561">
        <v>120000</v>
      </c>
    </row>
    <row r="31" spans="1:5" ht="20.100000000000001" customHeight="1">
      <c r="A31" s="566" t="s">
        <v>273</v>
      </c>
      <c r="B31" s="144"/>
      <c r="C31" s="561">
        <f>C30*0.1</f>
        <v>30000</v>
      </c>
      <c r="D31" s="561">
        <f>D30*0.02</f>
        <v>3600</v>
      </c>
      <c r="E31" s="561">
        <f>E30*0.1</f>
        <v>12000</v>
      </c>
    </row>
    <row r="32" spans="1:5" ht="20.100000000000001" customHeight="1">
      <c r="A32" s="566" t="s">
        <v>39</v>
      </c>
      <c r="B32" s="144"/>
      <c r="C32" s="456">
        <v>43583</v>
      </c>
      <c r="D32" s="564">
        <v>43600</v>
      </c>
      <c r="E32" s="564">
        <v>43629</v>
      </c>
    </row>
    <row r="33" spans="1:5" ht="20.100000000000001" customHeight="1">
      <c r="A33" s="566" t="s">
        <v>125</v>
      </c>
      <c r="B33" s="144"/>
      <c r="C33" s="564">
        <v>43588</v>
      </c>
      <c r="D33" s="564">
        <v>43622</v>
      </c>
      <c r="E33" s="564">
        <v>43653</v>
      </c>
    </row>
    <row r="34" spans="1:5" ht="20.100000000000001" customHeight="1">
      <c r="A34" s="566" t="s">
        <v>126</v>
      </c>
      <c r="B34" s="144"/>
      <c r="C34" s="159" t="s">
        <v>114</v>
      </c>
      <c r="D34" s="159" t="s">
        <v>685</v>
      </c>
      <c r="E34" s="159" t="s">
        <v>336</v>
      </c>
    </row>
    <row r="35" spans="1:5" ht="13.5" customHeight="1" thickBot="1">
      <c r="A35" s="873" t="s">
        <v>620</v>
      </c>
      <c r="B35" s="874"/>
      <c r="C35" s="874"/>
      <c r="D35" s="874"/>
      <c r="E35" s="875"/>
    </row>
    <row r="36" spans="1:5" ht="20.100000000000001" customHeight="1">
      <c r="A36" s="558"/>
      <c r="B36" s="558"/>
      <c r="C36" s="161"/>
      <c r="D36" s="161"/>
      <c r="E36" s="162"/>
    </row>
    <row r="38" spans="1:5" ht="20.100000000000001" customHeight="1">
      <c r="A38" s="127" t="s">
        <v>687</v>
      </c>
    </row>
    <row r="39" spans="1:5" ht="20.100000000000001" customHeight="1">
      <c r="A39" s="546" t="s">
        <v>688</v>
      </c>
      <c r="B39" s="546"/>
    </row>
    <row r="40" spans="1:5" ht="20.100000000000001" customHeight="1">
      <c r="A40" s="547" t="s">
        <v>689</v>
      </c>
      <c r="B40" s="547"/>
    </row>
    <row r="41" spans="1:5" ht="20.100000000000001" customHeight="1">
      <c r="A41" s="545" t="s">
        <v>639</v>
      </c>
      <c r="B41" s="545" t="s">
        <v>638</v>
      </c>
    </row>
    <row r="42" spans="1:5" ht="20.100000000000001" customHeight="1">
      <c r="A42" s="127" t="s">
        <v>690</v>
      </c>
    </row>
  </sheetData>
  <mergeCells count="3">
    <mergeCell ref="A35:E35"/>
    <mergeCell ref="A1:E1"/>
    <mergeCell ref="A2:E2"/>
  </mergeCells>
  <pageMargins left="0" right="0" top="0.75"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58" t="s">
        <v>268</v>
      </c>
      <c r="B1" s="858"/>
      <c r="C1" s="858"/>
      <c r="D1" s="858"/>
      <c r="E1" s="858"/>
    </row>
    <row r="2" spans="1:7" ht="30" customHeight="1">
      <c r="A2" s="859" t="s">
        <v>262</v>
      </c>
      <c r="B2" s="859"/>
      <c r="C2" s="859"/>
      <c r="D2" s="859"/>
      <c r="E2" s="859"/>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60" t="s">
        <v>30</v>
      </c>
      <c r="B32" s="861"/>
      <c r="C32" s="149">
        <v>250000</v>
      </c>
      <c r="D32" s="149">
        <v>-210000</v>
      </c>
      <c r="E32" s="71"/>
    </row>
    <row r="33" spans="1:5" ht="20.100000000000001" customHeight="1">
      <c r="A33" s="862" t="s">
        <v>26</v>
      </c>
      <c r="B33" s="863"/>
      <c r="C33" s="149">
        <v>-10000</v>
      </c>
      <c r="D33" s="149">
        <v>40000</v>
      </c>
      <c r="E33" s="149">
        <v>0</v>
      </c>
    </row>
    <row r="34" spans="1:5" ht="19.5" customHeight="1">
      <c r="A34" s="860" t="s">
        <v>22</v>
      </c>
      <c r="B34" s="861"/>
      <c r="C34" s="149">
        <v>180000</v>
      </c>
      <c r="D34" s="149">
        <v>190000</v>
      </c>
      <c r="E34" s="149">
        <v>120000</v>
      </c>
    </row>
    <row r="35" spans="1:5" ht="20.100000000000001" customHeight="1">
      <c r="A35" s="864" t="s">
        <v>31</v>
      </c>
      <c r="B35" s="865"/>
      <c r="C35" s="149">
        <v>60000</v>
      </c>
      <c r="D35" s="149">
        <v>40000</v>
      </c>
      <c r="E35" s="149">
        <v>20000</v>
      </c>
    </row>
    <row r="36" spans="1:5" ht="20.100000000000001" customHeight="1">
      <c r="A36" s="866" t="s">
        <v>90</v>
      </c>
      <c r="B36" s="866"/>
      <c r="C36" s="866"/>
      <c r="D36" s="866"/>
      <c r="E36" s="866"/>
    </row>
    <row r="37" spans="1:5" ht="20.100000000000001" customHeight="1">
      <c r="A37" s="867" t="s">
        <v>265</v>
      </c>
      <c r="B37" s="868"/>
      <c r="C37" s="150" t="s">
        <v>106</v>
      </c>
      <c r="D37" s="151" t="s">
        <v>29</v>
      </c>
      <c r="E37" s="79"/>
    </row>
    <row r="38" spans="1:5" ht="20.100000000000001" customHeight="1">
      <c r="A38" s="869" t="s">
        <v>266</v>
      </c>
      <c r="B38" s="870"/>
      <c r="C38" s="152" t="s">
        <v>20</v>
      </c>
      <c r="D38" s="153" t="s">
        <v>29</v>
      </c>
      <c r="E38" s="132"/>
    </row>
    <row r="39" spans="1:5" ht="20.100000000000001" customHeight="1">
      <c r="A39" s="871" t="s">
        <v>267</v>
      </c>
      <c r="B39" s="872"/>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57" t="s">
        <v>37</v>
      </c>
      <c r="B94" s="857"/>
      <c r="C94" s="181">
        <f t="shared" si="9"/>
        <v>42769</v>
      </c>
      <c r="D94" s="181">
        <f t="shared" si="9"/>
        <v>42799</v>
      </c>
      <c r="E94" s="181">
        <f t="shared" si="9"/>
        <v>42832</v>
      </c>
    </row>
    <row r="95" spans="1:5" ht="20.100000000000001" customHeight="1">
      <c r="A95" s="857" t="str">
        <f>+A53</f>
        <v xml:space="preserve">Challan No provided by HDFC Bank </v>
      </c>
      <c r="B95" s="857"/>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58" t="s">
        <v>479</v>
      </c>
      <c r="B1" s="858"/>
      <c r="C1" s="858"/>
      <c r="D1" s="858"/>
      <c r="E1" s="858"/>
    </row>
    <row r="2" spans="1:7" ht="20.25" customHeight="1">
      <c r="A2" s="885" t="s">
        <v>486</v>
      </c>
      <c r="B2" s="886"/>
      <c r="C2" s="886"/>
      <c r="D2" s="886"/>
      <c r="E2" s="886"/>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87" t="s">
        <v>387</v>
      </c>
      <c r="F35" s="888"/>
      <c r="G35" s="383" t="s">
        <v>404</v>
      </c>
    </row>
    <row r="36" spans="1:7" ht="20.100000000000001" customHeight="1">
      <c r="A36" s="194" t="s">
        <v>93</v>
      </c>
      <c r="B36" s="196" t="s">
        <v>137</v>
      </c>
      <c r="C36" s="323" t="s">
        <v>381</v>
      </c>
      <c r="D36" s="324" t="s">
        <v>355</v>
      </c>
      <c r="E36" s="889" t="s">
        <v>482</v>
      </c>
      <c r="F36" s="889"/>
      <c r="G36" s="383" t="s">
        <v>405</v>
      </c>
    </row>
    <row r="37" spans="1:7" ht="20.100000000000001" customHeight="1">
      <c r="A37" s="194" t="s">
        <v>67</v>
      </c>
      <c r="B37" s="196" t="s">
        <v>138</v>
      </c>
      <c r="C37" s="323" t="s">
        <v>382</v>
      </c>
      <c r="D37" s="324" t="s">
        <v>356</v>
      </c>
      <c r="E37" s="890" t="s">
        <v>357</v>
      </c>
      <c r="F37" s="882"/>
      <c r="G37" s="383" t="s">
        <v>406</v>
      </c>
    </row>
    <row r="38" spans="1:7" ht="20.100000000000001" customHeight="1">
      <c r="A38" s="194" t="s">
        <v>139</v>
      </c>
      <c r="B38" s="196" t="s">
        <v>140</v>
      </c>
      <c r="C38" s="323" t="s">
        <v>383</v>
      </c>
      <c r="D38" s="324" t="s">
        <v>358</v>
      </c>
      <c r="E38" s="882">
        <v>15000</v>
      </c>
      <c r="F38" s="882"/>
      <c r="G38" s="383"/>
    </row>
    <row r="39" spans="1:7" ht="24" customHeight="1">
      <c r="A39" s="194" t="s">
        <v>141</v>
      </c>
      <c r="B39" s="197" t="s">
        <v>144</v>
      </c>
      <c r="C39" s="323" t="s">
        <v>384</v>
      </c>
      <c r="D39" s="324" t="s">
        <v>340</v>
      </c>
      <c r="E39" s="882">
        <v>240000</v>
      </c>
      <c r="F39" s="882"/>
      <c r="G39" s="384" t="s">
        <v>408</v>
      </c>
    </row>
    <row r="40" spans="1:7" ht="20.100000000000001" customHeight="1" thickBot="1">
      <c r="A40" s="194" t="s">
        <v>142</v>
      </c>
      <c r="B40" s="196" t="s">
        <v>143</v>
      </c>
      <c r="C40" s="325" t="s">
        <v>385</v>
      </c>
      <c r="D40" s="326" t="s">
        <v>359</v>
      </c>
      <c r="E40" s="883" t="s">
        <v>360</v>
      </c>
      <c r="F40" s="884"/>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95" t="s">
        <v>479</v>
      </c>
      <c r="B1" s="896"/>
      <c r="C1" s="896"/>
      <c r="D1" s="896"/>
      <c r="E1" s="896"/>
      <c r="F1" s="897"/>
    </row>
    <row r="2" spans="1:8" ht="14.25" customHeight="1">
      <c r="A2" s="898" t="s">
        <v>487</v>
      </c>
      <c r="B2" s="899"/>
      <c r="C2" s="899"/>
      <c r="D2" s="899"/>
      <c r="E2" s="899"/>
      <c r="F2" s="900"/>
    </row>
    <row r="3" spans="1:8" ht="15.75" customHeight="1">
      <c r="A3" s="907" t="s">
        <v>433</v>
      </c>
      <c r="B3" s="908"/>
      <c r="C3" s="908"/>
      <c r="D3" s="908"/>
      <c r="E3" s="908"/>
      <c r="F3" s="909"/>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901">
        <v>43799</v>
      </c>
      <c r="E33" s="902"/>
      <c r="F33" s="903"/>
    </row>
    <row r="34" spans="1:7" ht="15.95" customHeight="1">
      <c r="A34" s="389" t="s">
        <v>125</v>
      </c>
      <c r="B34" s="144"/>
      <c r="C34" s="396">
        <f>C33+28</f>
        <v>43774</v>
      </c>
      <c r="D34" s="901">
        <f>D33+5</f>
        <v>43804</v>
      </c>
      <c r="E34" s="902"/>
      <c r="F34" s="903"/>
    </row>
    <row r="35" spans="1:7" ht="15.95" customHeight="1">
      <c r="A35" s="389" t="s">
        <v>126</v>
      </c>
      <c r="B35" s="144"/>
      <c r="C35" s="397" t="s">
        <v>272</v>
      </c>
      <c r="D35" s="904" t="s">
        <v>416</v>
      </c>
      <c r="E35" s="905"/>
      <c r="F35" s="906"/>
    </row>
    <row r="36" spans="1:7" ht="16.5" customHeight="1">
      <c r="A36" s="402" t="s">
        <v>431</v>
      </c>
      <c r="B36" s="138"/>
      <c r="C36" s="400"/>
      <c r="D36" s="400"/>
      <c r="E36" s="400"/>
      <c r="F36" s="401"/>
    </row>
    <row r="37" spans="1:7" ht="15" customHeight="1">
      <c r="A37" s="892" t="s">
        <v>488</v>
      </c>
      <c r="B37" s="893"/>
      <c r="C37" s="893"/>
      <c r="D37" s="893"/>
      <c r="E37" s="893"/>
      <c r="F37" s="894"/>
    </row>
    <row r="38" spans="1:7" ht="20.100000000000001" customHeight="1">
      <c r="A38" s="912" t="s">
        <v>135</v>
      </c>
      <c r="B38" s="404"/>
      <c r="C38" s="404"/>
      <c r="D38" s="404"/>
      <c r="E38" s="404"/>
      <c r="F38" s="910" t="s">
        <v>447</v>
      </c>
    </row>
    <row r="39" spans="1:7" ht="15.95" customHeight="1">
      <c r="A39" s="913"/>
      <c r="B39" s="213"/>
      <c r="C39" s="406"/>
      <c r="D39" s="213"/>
      <c r="E39" s="213"/>
      <c r="F39" s="911"/>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91" t="s">
        <v>445</v>
      </c>
      <c r="C47" s="891"/>
      <c r="D47" s="891"/>
      <c r="E47" s="891"/>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915" t="s">
        <v>479</v>
      </c>
      <c r="B1" s="916"/>
      <c r="C1" s="916"/>
      <c r="D1" s="916"/>
      <c r="E1" s="917"/>
    </row>
    <row r="2" spans="1:6" ht="17.25" customHeight="1">
      <c r="A2" s="918" t="s">
        <v>489</v>
      </c>
      <c r="B2" s="919"/>
      <c r="C2" s="919"/>
      <c r="D2" s="919"/>
      <c r="E2" s="920"/>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921" t="s">
        <v>450</v>
      </c>
      <c r="B25" s="922"/>
      <c r="C25" s="922"/>
      <c r="D25" s="922"/>
      <c r="E25" s="923"/>
    </row>
    <row r="26" spans="1:10" ht="20.25" customHeight="1">
      <c r="A26" s="439" t="s">
        <v>346</v>
      </c>
      <c r="B26" s="356" t="s">
        <v>347</v>
      </c>
      <c r="C26" s="371" t="s">
        <v>347</v>
      </c>
      <c r="D26" s="927" t="s">
        <v>347</v>
      </c>
      <c r="E26" s="928"/>
    </row>
    <row r="27" spans="1:10" ht="18" customHeight="1">
      <c r="A27" s="439" t="s">
        <v>348</v>
      </c>
      <c r="B27" s="424" t="s">
        <v>452</v>
      </c>
      <c r="C27" s="373" t="s">
        <v>453</v>
      </c>
      <c r="D27" s="929" t="s">
        <v>460</v>
      </c>
      <c r="E27" s="930"/>
    </row>
    <row r="28" spans="1:10" ht="15.75" customHeight="1">
      <c r="A28" s="439" t="s">
        <v>349</v>
      </c>
      <c r="B28" s="362">
        <v>43679</v>
      </c>
      <c r="C28" s="423">
        <v>43709</v>
      </c>
      <c r="D28" s="931">
        <v>43743</v>
      </c>
      <c r="E28" s="932"/>
    </row>
    <row r="29" spans="1:10" ht="14.25" customHeight="1">
      <c r="A29" s="445" t="s">
        <v>350</v>
      </c>
      <c r="B29" s="425" t="s">
        <v>491</v>
      </c>
      <c r="C29" s="425">
        <v>30000</v>
      </c>
      <c r="D29" s="425">
        <v>30000</v>
      </c>
      <c r="E29" s="446">
        <v>15000</v>
      </c>
    </row>
    <row r="30" spans="1:10" s="134" customFormat="1" ht="15.75" customHeight="1" thickBot="1">
      <c r="A30" s="924" t="s">
        <v>490</v>
      </c>
      <c r="B30" s="925"/>
      <c r="C30" s="925"/>
      <c r="D30" s="925"/>
      <c r="E30" s="926"/>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914" t="s">
        <v>445</v>
      </c>
      <c r="B41" s="914"/>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935" t="s">
        <v>474</v>
      </c>
      <c r="B1" s="936"/>
      <c r="C1" s="936"/>
      <c r="D1" s="936"/>
      <c r="E1" s="936"/>
      <c r="F1" s="936"/>
      <c r="G1" s="936"/>
      <c r="H1" s="936"/>
      <c r="I1" s="936"/>
      <c r="J1" s="937"/>
      <c r="K1" s="220"/>
      <c r="L1" s="220"/>
    </row>
    <row r="2" spans="1:13" ht="18" customHeight="1" thickBot="1">
      <c r="A2" s="938" t="s">
        <v>757</v>
      </c>
      <c r="B2" s="939"/>
      <c r="C2" s="939"/>
      <c r="D2" s="939"/>
      <c r="E2" s="939"/>
      <c r="F2" s="939"/>
      <c r="G2" s="939"/>
      <c r="H2" s="939"/>
      <c r="I2" s="939"/>
      <c r="J2" s="940"/>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617</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93"/>
      <c r="F6" s="234"/>
      <c r="G6" s="222"/>
      <c r="H6" s="236"/>
      <c r="I6" s="241"/>
      <c r="J6" s="242"/>
      <c r="K6" s="222"/>
      <c r="L6" s="222"/>
    </row>
    <row r="7" spans="1:13" ht="15" customHeight="1">
      <c r="A7" s="231"/>
      <c r="B7" s="222"/>
      <c r="C7" s="616" t="s">
        <v>618</v>
      </c>
      <c r="D7" s="233"/>
      <c r="E7" s="244"/>
      <c r="F7" s="245"/>
      <c r="G7" s="246"/>
      <c r="H7" s="236"/>
      <c r="I7" s="241"/>
      <c r="J7" s="242"/>
      <c r="K7" s="222"/>
      <c r="L7" s="222"/>
      <c r="M7" s="222"/>
    </row>
    <row r="8" spans="1:13" ht="15" customHeight="1">
      <c r="A8" s="231"/>
      <c r="B8" s="492"/>
      <c r="C8" s="239" t="s">
        <v>283</v>
      </c>
      <c r="D8" s="222"/>
      <c r="E8" s="941"/>
      <c r="F8" s="941"/>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744</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619</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626">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745</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617"/>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934" t="s">
        <v>305</v>
      </c>
      <c r="D39" s="934"/>
      <c r="E39" s="934"/>
      <c r="F39" s="934"/>
      <c r="G39" s="268"/>
      <c r="H39" s="236"/>
      <c r="I39" s="237"/>
      <c r="J39" s="242"/>
      <c r="K39" s="222"/>
      <c r="L39" s="222"/>
      <c r="M39" s="222"/>
    </row>
    <row r="40" spans="1:13" ht="15" customHeight="1">
      <c r="A40" s="231"/>
      <c r="B40" s="297">
        <f>SUM(G40:G41)</f>
        <v>122000</v>
      </c>
      <c r="C40" s="934" t="s">
        <v>308</v>
      </c>
      <c r="D40" s="934"/>
      <c r="E40" s="934"/>
      <c r="F40" s="934"/>
      <c r="G40" s="235">
        <v>117000</v>
      </c>
      <c r="H40" s="236"/>
      <c r="I40" s="237"/>
      <c r="J40" s="242"/>
      <c r="K40" s="222"/>
      <c r="L40" s="222"/>
      <c r="M40" s="222"/>
    </row>
    <row r="41" spans="1:13" ht="15" customHeight="1">
      <c r="A41" s="231"/>
      <c r="B41" s="297"/>
      <c r="C41" s="934" t="s">
        <v>743</v>
      </c>
      <c r="D41" s="934"/>
      <c r="E41" s="934"/>
      <c r="F41" s="934"/>
      <c r="G41" s="235">
        <f>G14/10</f>
        <v>5000</v>
      </c>
      <c r="H41" s="236"/>
      <c r="I41" s="237"/>
      <c r="J41" s="242"/>
      <c r="K41" s="222"/>
      <c r="L41" s="222"/>
      <c r="M41" s="222"/>
    </row>
    <row r="42" spans="1:13" ht="15" customHeight="1" thickBot="1">
      <c r="A42" s="298"/>
      <c r="B42" s="299"/>
      <c r="C42" s="933" t="s">
        <v>306</v>
      </c>
      <c r="D42" s="933"/>
      <c r="E42" s="933"/>
      <c r="F42" s="933"/>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620" t="s">
        <v>758</v>
      </c>
    </row>
    <row r="45" spans="1:13" ht="20.100000000000001" customHeight="1">
      <c r="C45" s="3" t="s">
        <v>747</v>
      </c>
      <c r="D45" s="3" t="s">
        <v>748</v>
      </c>
      <c r="E45" s="620" t="s">
        <v>754</v>
      </c>
      <c r="F45" s="223" t="s">
        <v>746</v>
      </c>
      <c r="G45" s="620" t="s">
        <v>753</v>
      </c>
      <c r="K45" s="620" t="s">
        <v>449</v>
      </c>
    </row>
    <row r="46" spans="1:13" ht="20.100000000000001" customHeight="1">
      <c r="B46" s="618"/>
      <c r="C46" s="619" t="s">
        <v>749</v>
      </c>
      <c r="D46" s="621">
        <v>43631</v>
      </c>
      <c r="E46" s="625">
        <v>0.15</v>
      </c>
      <c r="F46" s="622">
        <f>IF($G$42&gt;10000,$G$42*E46,0)</f>
        <v>1824</v>
      </c>
      <c r="G46" s="622">
        <f>ROUNDDOWN(+F46,-2)</f>
        <v>1800</v>
      </c>
      <c r="K46" s="223">
        <f>G46*3%</f>
        <v>54</v>
      </c>
      <c r="L46" s="620" t="s">
        <v>759</v>
      </c>
    </row>
    <row r="47" spans="1:13" ht="20.100000000000001" customHeight="1">
      <c r="B47" s="618"/>
      <c r="C47" s="619" t="s">
        <v>750</v>
      </c>
      <c r="D47" s="621">
        <v>43723</v>
      </c>
      <c r="E47" s="625">
        <v>0.45</v>
      </c>
      <c r="F47" s="622">
        <f t="shared" ref="F47:F49" si="0">IF($G$42&gt;10000,$G$42*E47,0)</f>
        <v>5472</v>
      </c>
      <c r="G47" s="622">
        <f t="shared" ref="G47:G49" si="1">ROUNDDOWN(+F47,-2)</f>
        <v>5400</v>
      </c>
      <c r="K47" s="223">
        <f>G47*3%</f>
        <v>162</v>
      </c>
      <c r="L47" s="620" t="s">
        <v>759</v>
      </c>
    </row>
    <row r="48" spans="1:13" ht="20.100000000000001" customHeight="1">
      <c r="B48" s="618"/>
      <c r="C48" s="619" t="s">
        <v>751</v>
      </c>
      <c r="D48" s="621">
        <v>43814</v>
      </c>
      <c r="E48" s="625">
        <v>0.75</v>
      </c>
      <c r="F48" s="622">
        <f t="shared" si="0"/>
        <v>9120</v>
      </c>
      <c r="G48" s="622">
        <f t="shared" si="1"/>
        <v>9100</v>
      </c>
      <c r="K48" s="223">
        <f>G48*3%</f>
        <v>273</v>
      </c>
      <c r="L48" s="620" t="s">
        <v>759</v>
      </c>
    </row>
    <row r="49" spans="2:12" ht="20.100000000000001" customHeight="1">
      <c r="B49" s="618"/>
      <c r="C49" s="619" t="s">
        <v>752</v>
      </c>
      <c r="D49" s="621">
        <v>43905</v>
      </c>
      <c r="E49" s="625">
        <v>1</v>
      </c>
      <c r="F49" s="622">
        <f t="shared" si="0"/>
        <v>12160</v>
      </c>
      <c r="G49" s="622">
        <f t="shared" si="1"/>
        <v>12100</v>
      </c>
      <c r="K49" s="223">
        <f>G49*1%*0</f>
        <v>0</v>
      </c>
      <c r="L49" s="620" t="s">
        <v>760</v>
      </c>
    </row>
    <row r="50" spans="2:12" ht="20.100000000000001" customHeight="1" thickBot="1">
      <c r="B50" s="624" t="s">
        <v>756</v>
      </c>
      <c r="K50" s="627">
        <f>SUM(K46:K49)</f>
        <v>489</v>
      </c>
    </row>
    <row r="51" spans="2:12" ht="20.100000000000001" customHeight="1" thickTop="1">
      <c r="B51" s="623" t="s">
        <v>755</v>
      </c>
    </row>
    <row r="52" spans="2:12" ht="20.100000000000001" customHeight="1">
      <c r="B52" s="494" t="s">
        <v>761</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43" t="s">
        <v>367</v>
      </c>
      <c r="D1" s="943"/>
      <c r="E1" s="943"/>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44" t="s">
        <v>376</v>
      </c>
      <c r="C11" s="944"/>
      <c r="D11" s="944"/>
      <c r="E11" s="944"/>
      <c r="F11" s="944"/>
      <c r="G11" s="944"/>
      <c r="H11" s="944"/>
    </row>
    <row r="12" spans="2:8" ht="21.95" customHeight="1">
      <c r="B12" s="370" t="s">
        <v>346</v>
      </c>
      <c r="C12" s="945" t="s">
        <v>377</v>
      </c>
      <c r="D12" s="945"/>
      <c r="E12" s="354" t="s">
        <v>377</v>
      </c>
      <c r="F12" s="371" t="s">
        <v>377</v>
      </c>
      <c r="G12" s="371" t="s">
        <v>377</v>
      </c>
      <c r="H12" s="371" t="s">
        <v>377</v>
      </c>
    </row>
    <row r="13" spans="2:8" ht="21.95" customHeight="1">
      <c r="B13" s="370" t="s">
        <v>348</v>
      </c>
      <c r="C13" s="945" t="s">
        <v>378</v>
      </c>
      <c r="D13" s="945" t="s">
        <v>378</v>
      </c>
      <c r="E13" s="372" t="s">
        <v>378</v>
      </c>
      <c r="F13" s="373"/>
      <c r="G13" s="373"/>
      <c r="H13" s="373"/>
    </row>
    <row r="14" spans="2:8" ht="21.95" customHeight="1">
      <c r="B14" s="370" t="s">
        <v>349</v>
      </c>
      <c r="C14" s="946">
        <v>43501</v>
      </c>
      <c r="D14" s="946"/>
      <c r="E14" s="360">
        <v>43561</v>
      </c>
      <c r="F14" s="322"/>
      <c r="G14" s="322"/>
      <c r="H14" s="322"/>
    </row>
    <row r="15" spans="2:8" ht="21.95" customHeight="1">
      <c r="B15" s="370"/>
      <c r="C15" s="370"/>
      <c r="D15" s="370"/>
      <c r="E15" s="370"/>
      <c r="F15" s="322"/>
      <c r="G15" s="322"/>
      <c r="H15" s="322"/>
    </row>
    <row r="16" spans="2:8" ht="21.95" customHeight="1">
      <c r="B16" s="329" t="s">
        <v>351</v>
      </c>
      <c r="C16" s="942" t="s">
        <v>352</v>
      </c>
      <c r="D16" s="942"/>
      <c r="E16" s="942"/>
      <c r="F16" s="942"/>
      <c r="G16" s="942"/>
      <c r="H16" s="942"/>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58" t="s">
        <v>95</v>
      </c>
      <c r="B1" s="858"/>
      <c r="C1" s="858"/>
      <c r="D1" s="858"/>
      <c r="E1" s="858"/>
    </row>
    <row r="2" spans="1:7" ht="30" customHeight="1">
      <c r="A2" s="859" t="s">
        <v>217</v>
      </c>
      <c r="B2" s="859"/>
      <c r="C2" s="859"/>
      <c r="D2" s="859"/>
      <c r="E2" s="859"/>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60" t="s">
        <v>30</v>
      </c>
      <c r="B32" s="861"/>
      <c r="C32" s="149">
        <v>-210000</v>
      </c>
      <c r="D32" s="149">
        <v>-115000</v>
      </c>
      <c r="E32" s="71">
        <v>150000</v>
      </c>
    </row>
    <row r="33" spans="1:5" ht="20.100000000000001" customHeight="1">
      <c r="A33" s="862" t="s">
        <v>26</v>
      </c>
      <c r="B33" s="863"/>
      <c r="C33" s="149">
        <v>58000</v>
      </c>
      <c r="D33" s="149">
        <v>48000</v>
      </c>
      <c r="E33" s="149">
        <v>-40000</v>
      </c>
    </row>
    <row r="34" spans="1:5" ht="19.5" customHeight="1">
      <c r="A34" s="860" t="s">
        <v>22</v>
      </c>
      <c r="B34" s="861"/>
      <c r="C34" s="149">
        <v>160000</v>
      </c>
      <c r="D34" s="149">
        <v>180000</v>
      </c>
      <c r="E34" s="149">
        <v>120000</v>
      </c>
    </row>
    <row r="35" spans="1:5" ht="20.100000000000001" customHeight="1">
      <c r="A35" s="864" t="s">
        <v>31</v>
      </c>
      <c r="B35" s="865"/>
      <c r="C35" s="149">
        <v>50000</v>
      </c>
      <c r="D35" s="149">
        <v>45000</v>
      </c>
      <c r="E35" s="149">
        <v>40000</v>
      </c>
    </row>
    <row r="36" spans="1:5" ht="20.100000000000001" customHeight="1">
      <c r="A36" s="866" t="s">
        <v>90</v>
      </c>
      <c r="B36" s="866"/>
      <c r="C36" s="866"/>
      <c r="D36" s="866"/>
      <c r="E36" s="866"/>
    </row>
    <row r="37" spans="1:5" ht="20.100000000000001" customHeight="1">
      <c r="A37" s="867" t="s">
        <v>130</v>
      </c>
      <c r="B37" s="868"/>
      <c r="C37" s="150" t="s">
        <v>133</v>
      </c>
      <c r="D37" s="151" t="s">
        <v>29</v>
      </c>
      <c r="E37" s="79"/>
    </row>
    <row r="38" spans="1:5" ht="20.100000000000001" customHeight="1">
      <c r="A38" s="869" t="s">
        <v>131</v>
      </c>
      <c r="B38" s="870"/>
      <c r="C38" s="152" t="s">
        <v>57</v>
      </c>
      <c r="D38" s="153" t="s">
        <v>29</v>
      </c>
      <c r="E38" s="132"/>
    </row>
    <row r="39" spans="1:5" ht="20.100000000000001" customHeight="1">
      <c r="A39" s="871" t="s">
        <v>145</v>
      </c>
      <c r="B39" s="872"/>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47" t="str">
        <f>+A51</f>
        <v xml:space="preserve">Date of Tax Deposited in HDFC (0510322) </v>
      </c>
      <c r="B92" s="947"/>
      <c r="C92" s="181">
        <f t="shared" si="10"/>
        <v>42770</v>
      </c>
      <c r="D92" s="181">
        <f t="shared" si="10"/>
        <v>42801</v>
      </c>
      <c r="E92" s="181">
        <f t="shared" si="10"/>
        <v>42855</v>
      </c>
    </row>
    <row r="93" spans="1:5" ht="20.100000000000001" customHeight="1">
      <c r="A93" s="857" t="str">
        <f>+A52</f>
        <v xml:space="preserve">Challan No provided by HDFC Bank </v>
      </c>
      <c r="B93" s="857"/>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49" t="s">
        <v>255</v>
      </c>
      <c r="B1" s="849"/>
      <c r="C1" s="849"/>
      <c r="D1" s="849"/>
      <c r="E1" s="849"/>
    </row>
    <row r="2" spans="1:5" ht="24.95" customHeight="1">
      <c r="A2" s="948" t="s">
        <v>259</v>
      </c>
      <c r="B2" s="948"/>
      <c r="C2" s="948"/>
      <c r="D2" s="948"/>
      <c r="E2" s="948"/>
    </row>
    <row r="3" spans="1:5" ht="20.25" customHeight="1">
      <c r="A3" s="208"/>
      <c r="B3" s="117" t="s">
        <v>212</v>
      </c>
      <c r="C3" s="850" t="s">
        <v>211</v>
      </c>
      <c r="D3" s="850"/>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49" t="s">
        <v>234</v>
      </c>
      <c r="C9" s="949"/>
      <c r="D9" s="949"/>
      <c r="E9" s="949"/>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51" t="s">
        <v>258</v>
      </c>
      <c r="C32" s="853" t="s">
        <v>84</v>
      </c>
      <c r="D32" s="851" t="s">
        <v>233</v>
      </c>
      <c r="E32" s="855"/>
    </row>
    <row r="33" spans="2:5" ht="30.75" customHeight="1">
      <c r="B33" s="852"/>
      <c r="C33" s="854"/>
      <c r="D33" s="852"/>
      <c r="E33" s="856"/>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DU-6 (2)</vt:lpstr>
      <vt:lpstr>DU-4 (2)</vt:lpstr>
      <vt:lpstr>DU-8 (2)</vt:lpstr>
      <vt:lpstr>Budget-2020</vt:lpstr>
      <vt:lpstr>NSDL</vt:lpstr>
      <vt:lpstr>Tax Deposit </vt:lpstr>
      <vt:lpstr>5 Tabs</vt:lpstr>
      <vt:lpstr>2405</vt:lpstr>
      <vt:lpstr>Front</vt:lpstr>
      <vt:lpstr>Mock </vt:lpstr>
      <vt:lpstr>26Q </vt:lpstr>
      <vt:lpstr>26Q+</vt:lpstr>
      <vt:lpstr>2601</vt:lpstr>
      <vt:lpstr>DU-2 (2)</vt:lpstr>
      <vt:lpstr>2601-</vt:lpstr>
      <vt:lpstr>2602-</vt:lpstr>
      <vt:lpstr>2603-</vt:lpstr>
      <vt:lpstr>Adv Tax</vt:lpstr>
      <vt:lpstr>264</vt:lpstr>
      <vt:lpstr>DU-4</vt:lpstr>
      <vt:lpstr>Front-JMC</vt:lpstr>
      <vt:lpstr>'2405'!Print_Area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2021-03-08T01:16:11Z</cp:lastPrinted>
  <dcterms:created xsi:type="dcterms:W3CDTF">2017-04-08T04:21:42Z</dcterms:created>
  <dcterms:modified xsi:type="dcterms:W3CDTF">2021-03-08T03:15:43Z</dcterms:modified>
</cp:coreProperties>
</file>